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 181" sheetId="3" r:id="rId3"/>
    <sheet name="SO 201" sheetId="4" r:id="rId4"/>
  </sheets>
  <definedNames/>
  <calcPr/>
  <webPublishing/>
</workbook>
</file>

<file path=xl/sharedStrings.xml><?xml version="1.0" encoding="utf-8"?>
<sst xmlns="http://schemas.openxmlformats.org/spreadsheetml/2006/main" count="1019" uniqueCount="276">
  <si>
    <t>ASPE10</t>
  </si>
  <si>
    <t>S</t>
  </si>
  <si>
    <t>Soupis prací objektu</t>
  </si>
  <si>
    <t xml:space="preserve">Stavba: </t>
  </si>
  <si>
    <t>2022730</t>
  </si>
  <si>
    <t>II/416 Pohořelice, most ev.č. 416-022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</si>
  <si>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</si>
  <si>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</si>
  <si>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</si>
  <si>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</si>
  <si>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</si>
  <si>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</si>
  <si>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</si>
  <si>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</si>
  <si>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</si>
  <si>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</si>
  <si>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</si>
  <si>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</si>
  <si>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</si>
  <si>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</si>
  <si>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</si>
  <si>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</si>
  <si>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</si>
  <si>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</si>
  <si>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</si>
  <si>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</si>
  <si>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</si>
  <si>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</si>
  <si>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</si>
  <si>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</si>
  <si>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</si>
  <si>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</si>
  <si>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</si>
  <si>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</si>
  <si>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</si>
  <si>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</si>
  <si>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</si>
  <si>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</si>
  <si>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</si>
  <si>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02944</t>
  </si>
  <si>
    <t/>
  </si>
  <si>
    <t>OSTAT POŽADAVKY - DOKUMENTACE SKUTEČ PROVEDENÍ V DIGIT FORMĚ</t>
  </si>
  <si>
    <t>KPL</t>
  </si>
  <si>
    <t>PP</t>
  </si>
  <si>
    <t>Dokumentace skutečného provedení stavby (dále jen DSPS) - popsáno v obchodních podmínkách</t>
  </si>
  <si>
    <t>VV</t>
  </si>
  <si>
    <t>TS</t>
  </si>
  <si>
    <t>zahrnuje veškeré náklady spojené s objednatelem požadovanými pracemi</t>
  </si>
  <si>
    <t>029113</t>
  </si>
  <si>
    <t>OSTATNÍ POŽADAVKY - GEODETICKÉ ZAMĚŘENÍ - CELKY</t>
  </si>
  <si>
    <t>Geodetické zaměření stavby - popsáno v obchodních podmínkách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</si>
  <si>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</si>
  <si>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</si>
  <si>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</si>
  <si>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</si>
  <si>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</si>
  <si>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</si>
  <si>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</si>
  <si>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</si>
  <si>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</si>
  <si>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</si>
  <si>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</si>
  <si>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</si>
  <si>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</si>
  <si>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</si>
  <si>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</si>
  <si>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</si>
  <si>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</si>
  <si>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</si>
  <si>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18</t>
  </si>
  <si>
    <t>00018</t>
  </si>
  <si>
    <t>Návrh technologického postupu prací - popsáno v obchodních podmínkách</t>
  </si>
  <si>
    <t>SO 181</t>
  </si>
  <si>
    <t>Dopravně inženýrské opatření</t>
  </si>
  <si>
    <t>02720</t>
  </si>
  <si>
    <t>POMOC PRÁCE ZŘÍZ NEBO ZAJIŠŤ REGULACI A OCHRANU DOPRAVY</t>
  </si>
  <si>
    <t>Přechodná úprava dopravního značení a objízdných tras včetně údržby a úprav během stavebních prací v souladu s TP66-II.vydání "Zásady pro označování pracovních míst na PK" a s platnými předpisy pro navrhování DZ na PK vřč. vyhlášky čís. 294/2015 Sb.  
Stávající DZ svislé se pro potřeby PDZ schovají a dle potřeby zakryjí, upraví nebo doplní. Přechodné SDZ (značky, směrové desky, závory, semaforová souprava, světla) se umístí na nosičích a podkladních deskách včetně nutných přesunů dle jednotlivých fází (etap) výstavby, dodávky, montáže, demontáže. Vše v režii zhotovitele.</t>
  </si>
  <si>
    <t>zahrnuje veškeré náklady spojené s objednatelem požadovanými zařízeními</t>
  </si>
  <si>
    <t>SO 201</t>
  </si>
  <si>
    <t>Most 416-022</t>
  </si>
  <si>
    <t>8</t>
  </si>
  <si>
    <t>014102</t>
  </si>
  <si>
    <t>POPLATKY ZA SKLÁDKU</t>
  </si>
  <si>
    <t>T</t>
  </si>
  <si>
    <t>Poplatek za uložení asfaltové suti na skládce.</t>
  </si>
  <si>
    <t>Celkem: 2,4*1,616=3,878 [A]</t>
  </si>
  <si>
    <t>zahrnuje veškeré poplatky provozovateli skládky související s uložením odpadu na skládce.</t>
  </si>
  <si>
    <t>Uložení izolace na skládku.</t>
  </si>
  <si>
    <t>Celkem: 326,15*0,01*2,4=7,828 [A]</t>
  </si>
  <si>
    <t>Zemní práce</t>
  </si>
  <si>
    <t>11372</t>
  </si>
  <si>
    <t>FRÉZOVÁNÍ ZPEVNĚNÝCH PLOCH ASFALTOVÝCH</t>
  </si>
  <si>
    <t>M3</t>
  </si>
  <si>
    <t>Odfrézování asfaltových vrstev v tl. 50mm, odvoz a likvidace v režii zhotovitele. Frézování bude provedeno ve vzdálenosti 0,5 m od obruby.</t>
  </si>
  <si>
    <t>Celkem: 2*(72,3*(3,5-0,5)+2*9,0*3,5)*0,05=27,990 [A]</t>
  </si>
  <si>
    <t>Položka zahrnuje veškerou manipulaci s vybouranou sutí a s vybouranými hmotami vč. uložení na skládku. Nezahrnuje poplatek za skládku.</t>
  </si>
  <si>
    <t>Odfrézování asfaltových vrstev v tl. 35mm, odvoz a likvidace v režii zhotovitele. Frézování bude provedeno ve vzdálenosti 0,75 m od obruby.</t>
  </si>
  <si>
    <t>Celkem: 2*(72,3*(3,5-0,75))*0,035=13,918 [A]</t>
  </si>
  <si>
    <t>11313</t>
  </si>
  <si>
    <t>ODSTRANĚNÍ KRYTU ZPEVNĚNÝCH PLOCH S ASFALT POJIVEM</t>
  </si>
  <si>
    <t>Ruční (se zvýšenou pozorností) vybourání asfaltových vrstev vozovky tl. 35 mm v místě podél odvodňovacího proužku, včetně odvozu na skládku. Izolace v celém úseku nesmí být poškozena.  
Odvoz na vzdálenost v režii zhotovitele.</t>
  </si>
  <si>
    <t>Kolem odvodňovacích proužků: 2*(58,33+2*2,0)*0,25*0,035=1,091 [A] 
Nad dilatačním závěrem: 15,0*(2*0,5)*0,035=0,525 [B] 
Celkem: A+B=1,616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</si>
  <si>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</si>
  <si>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113761</t>
  </si>
  <si>
    <t>FRÉZOVÁNÍ DRÁŽKY PRŮŘEZU DO 100MM2 V ASFALTOVÉ VOZOVCE</t>
  </si>
  <si>
    <t>M</t>
  </si>
  <si>
    <t>Drážka pro zálivku nad dilatačním závěrem. Odvoz a likvidace vzniklého odpadu v režii zhotovitele.</t>
  </si>
  <si>
    <t>Celkem: 4*3,75=15,000 [C]</t>
  </si>
  <si>
    <t>Položka zahrnuje veškerou manipulaci s vybouranou sutí a s vybouranými hmotami.</t>
  </si>
  <si>
    <t>32</t>
  </si>
  <si>
    <t>Odfrézování asfaltových vrstev na předpolích mostu v tl. 60mm, odvoz a likvidace v režii zhotovitele.</t>
  </si>
  <si>
    <t>Celkem: 224,0*0,06=13,440 [A]</t>
  </si>
  <si>
    <t>Komunikace</t>
  </si>
  <si>
    <t>13</t>
  </si>
  <si>
    <t>572123</t>
  </si>
  <si>
    <t>INFILTRAČNÍ POSTŘIK Z EMULZE DO 1,0KG/M2</t>
  </si>
  <si>
    <t>M2</t>
  </si>
  <si>
    <t>Předpolí mostu - Infiltrační postřik kationaktivní emulzí PI-E. 
Zahrnuje práci</t>
  </si>
  <si>
    <t>Celkem: 2*3,5*(2*9,0+8,4+2*0,5*2+2,2)=214,200 [A]</t>
  </si>
  <si>
    <t>- provedení dle předepsaného technologického předpisu 
- zřízení vrstvy bez rozlišení šířky, pokládání vrstvy po etapách 
- úpravu napojení, ukončení</t>
  </si>
  <si>
    <t>PN</t>
  </si>
  <si>
    <t>33</t>
  </si>
  <si>
    <t>zahrnuje materiál</t>
  </si>
  <si>
    <t>- dodání všech předepsaných materiálů pro postřiky v předepsaném množství</t>
  </si>
  <si>
    <t>574F56</t>
  </si>
  <si>
    <t>ASFALTOVÝ BETON PRO PODKLADNÍ VRSTVY MODIFIK ACP 16+, 16S TL. 60MM</t>
  </si>
  <si>
    <t>Předpolí mostu - Asfaltový beton pro podkladní vrstvy ACP 16+. 
Zahrnuje práci</t>
  </si>
  <si>
    <t>Celkem: 2*3,5*(2*9,0+9,7+2*0,5*1,87+2,43)=224,000 [A]</t>
  </si>
  <si>
    <t>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</si>
  <si>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36</t>
  </si>
  <si>
    <t>Zahrnuje materiál</t>
  </si>
  <si>
    <t>- dodání směsi v požadované kvalitě</t>
  </si>
  <si>
    <t>575C43</t>
  </si>
  <si>
    <t>LITÝ ASFALT MA IV (OCHRANA MOSTNÍ IZOLACE) 11 TL. 35MM</t>
  </si>
  <si>
    <t>Zahrnuje práci</t>
  </si>
  <si>
    <t>Celkem: 2*(3,5-0,55)*(58,3+1)=349,870 [A]</t>
  </si>
  <si>
    <t>37</t>
  </si>
  <si>
    <t>16</t>
  </si>
  <si>
    <t>572214</t>
  </si>
  <si>
    <t>SPOJOVACÍ POSTŘIK Z MODIFIK EMULZE DO 0,5KG/M2</t>
  </si>
  <si>
    <t>zahrnuje práci</t>
  </si>
  <si>
    <t>Celkem: 2*(72,3+2*9,0)*(3,50-0,5)=541,800 [A]</t>
  </si>
  <si>
    <t>34</t>
  </si>
  <si>
    <t>17</t>
  </si>
  <si>
    <t>574B44</t>
  </si>
  <si>
    <t>ASFALTOVÝ BETON PRO OBRUSNÉ VRSTVY MODIFIK ACO 11+, 11S TL. 50MM</t>
  </si>
  <si>
    <t>Obrusná vrstva ACO 11+ 
Zahrnuje práci</t>
  </si>
  <si>
    <t>35</t>
  </si>
  <si>
    <t>19</t>
  </si>
  <si>
    <t>58920</t>
  </si>
  <si>
    <t>VÝPLŇ SPAR MODIFIKOVANÝM ASFALTEM</t>
  </si>
  <si>
    <t>Spára nad dilatačním závěrem: 4*3,75=15,000 [A] 
Spáry na styku asfaltových vrstev - podélná spára: 72,3+2*9,0+9,0=99,300 [B] 
Spáry na styku asfaltových vrstev - příčná spára: 4*3,5=14,000 [C] 
Celkem: A+B+C=128,300 [D]</t>
  </si>
  <si>
    <t>položka zahrnuje: 
- vyčištění a výplň spar tímto materiálem</t>
  </si>
  <si>
    <t>38</t>
  </si>
  <si>
    <t>položka zahrnuje: 
- dodávku předepsaného materiálu 
- vyčištění a výplň spar tímto materiálem</t>
  </si>
  <si>
    <t>Úpravy povrchů, podlahy, výplně otvorů</t>
  </si>
  <si>
    <t>26</t>
  </si>
  <si>
    <t>626211</t>
  </si>
  <si>
    <t>REPROFILACE VODOROVNÝCH PLOCH SHORA SANAČNÍ MALTOU JEDNOVRST TL 10MM</t>
  </si>
  <si>
    <t>Lokální reprofilace míst na římse po otryskání stávající přímopochůzné vrstvy izolace a mostovky po odstranění pečetící vrstvy. 
Zahrnuje práci</t>
  </si>
  <si>
    <t>Římsy: 0,25*526,344=131,586 [A] 
Mostovka: 0,25*326,150=81,538 [B] 
Celkem: A+B=213,124 [C]</t>
  </si>
  <si>
    <t>položka zahrnuje: 
nutné vyspravení podkladu, případně zatření spar zdiva 
položení vrstvy v předepsané tloušťce 
potřebná lešení a podpěrné konstrukce</t>
  </si>
  <si>
    <t>40</t>
  </si>
  <si>
    <t>položka zahrnuje: 
dodávku veškerého materiálu potřebného pro předepsanou úpravu v předepsané kvalitě</t>
  </si>
  <si>
    <t>28</t>
  </si>
  <si>
    <t>626111</t>
  </si>
  <si>
    <t>REPROFILACE PODHLEDŮ, SVISLÝCH PLOCH SANAČNÍ MALTOU JEDNOVRST TL 10MM</t>
  </si>
  <si>
    <t>Lokální reprofilace míst podhledu v poli č.1 a opěry O1. 
Zahrnuje práci</t>
  </si>
  <si>
    <t>Celkem: 0,75*331,01=248,258 [A]</t>
  </si>
  <si>
    <t>39</t>
  </si>
  <si>
    <t>7</t>
  </si>
  <si>
    <t>Přidružená stavební výroba</t>
  </si>
  <si>
    <t>11</t>
  </si>
  <si>
    <t>711452</t>
  </si>
  <si>
    <t>IZOLACE MOSTOVEK POD VOZOVKOU ASFALTOVÝMI PÁSY S PEČETÍCÍ VRSTVOU</t>
  </si>
  <si>
    <t>Celkem: 2*(58,3+1,0)*(3,5-0,55)=349,870 [A]</t>
  </si>
  <si>
    <t>položka zahrnuje: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litý asfalt, asfaltový beton 
v této položce se vykáže i izolace rámových konstrukcí (mosty, propusty, kolektory)</t>
  </si>
  <si>
    <t>41</t>
  </si>
  <si>
    <t>položka zahrnuje: 
- dodání  předepsaného izolačního materiálu</t>
  </si>
  <si>
    <t>12</t>
  </si>
  <si>
    <t>773221</t>
  </si>
  <si>
    <t>PODLAHY Z EPOXIDOVÉHO PLASTBETONU</t>
  </si>
  <si>
    <t>Přímopochozí izolace chodníkové římsy. 
Zahrnuje práci</t>
  </si>
  <si>
    <t>Šedá barva: 2*72,3*1,99=287,754 [A] 
Červená barva: 2*72,3*(1,5+0,15)=238,590 [B] 
Celkem: A+B=526,344 [C]</t>
  </si>
  <si>
    <t>- položky podlah a obkladů zahrnují kompletní podlahy a obklad, včetně úpravy podkladu, spojovací, spárové malty nebo tmely, dilatace, úpravy rohů, koutů, kolem otvorů, okrajů a pod.</t>
  </si>
  <si>
    <t>42</t>
  </si>
  <si>
    <t>22</t>
  </si>
  <si>
    <t>78383</t>
  </si>
  <si>
    <t>NÁTĚRY BETON KONSTR TYP S4 (OS-C)</t>
  </si>
  <si>
    <t>Ochrana římsy v místě nášlapu. 
Zahrnuje práci</t>
  </si>
  <si>
    <t>Celkem: 2*72,3*0,15*0,15=3,254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</si>
  <si>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</si>
  <si>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44</t>
  </si>
  <si>
    <t>29</t>
  </si>
  <si>
    <t>78381</t>
  </si>
  <si>
    <t>NÁTĚRY BETON KONSTR TYP S1 (OS-A)</t>
  </si>
  <si>
    <t>Obnovení ochrany podhledu pole č.1 a opěry O1. 
Zahrnuje práci</t>
  </si>
  <si>
    <t>43</t>
  </si>
  <si>
    <t>Ostatní konstrukce a práce</t>
  </si>
  <si>
    <t>919111</t>
  </si>
  <si>
    <t>ŘEZÁNÍ ASFALTOVÉHO KRYTU VOZOVEK TL DO 50MM</t>
  </si>
  <si>
    <t>Příčná spára: 2*(4*3,5)=28,000 [A] 
Podélná spára: 2*(2*(72,3+2*0,5+2*0,75)+(72,3+2*9,0+9,0))=497,800 [B] 
Celkem: A+B=525,800 [C]</t>
  </si>
  <si>
    <t>položka zahrnuje řezání vozovkové vrstvy v předepsané tloušťce, včetně spotřeby vody</t>
  </si>
  <si>
    <t>97817</t>
  </si>
  <si>
    <t>ODSTRANĚNÍ MOSTNÍ IZOLACE</t>
  </si>
  <si>
    <t>Odvozná vzdálenost v režii zhotovitele.</t>
  </si>
  <si>
    <t>Celkem: 2*(58,3+1,0)*(3,5-0,75)=326,150 [A]</t>
  </si>
  <si>
    <t>Položka zahrnuje:  
- položka zahrnuje veškeré práce plynoucí z technologického předpisu a z platných předpisů  
- veškerou manipulaci s vybouranou sutí a hmotami včetně uložení na skládku.  
Položka nezahrnuje:  
- poplatek za skládku, který se vykazuje v položce 0141** (s výjimkou malého množství bouraného materiálu, kde je možné poplatek zahrnout do jednotkové ceny bourání – tento fakt musí být uveden v doplňujícím textu k položce)</t>
  </si>
  <si>
    <t>938552</t>
  </si>
  <si>
    <t>OČIŠTĚNÍ BETON KONSTR OTRYSKÁNÍM NA SUCHO KŘEMIČ PÍSKEM</t>
  </si>
  <si>
    <t>Odstranění stávající pečetící vrstvy pod izolací, včetně odvozu a likvidace. Odvozná vzdálenost v režii zhotovitele.</t>
  </si>
  <si>
    <t>položka zahrnuje očištění předepsaným způsobem včetně odklizení vzniklého odpadu</t>
  </si>
  <si>
    <t>Odstranění stávající přímopochůzné izolace na římsách, odvoz a likvidace v režii zhotovitele. Odvozná vzdálenost v režii zhotovitele.</t>
  </si>
  <si>
    <t>Celkem: 02*72,3*(3,49+0,15)=526,344 [A]</t>
  </si>
  <si>
    <t>93134</t>
  </si>
  <si>
    <t>TĚSNĚNÍ DILATAČNÍCH SPAR ASFALTOVOU PÁSKOU</t>
  </si>
  <si>
    <t>Těsnění na styku oprusné vrstvy a odvodňovacího proužku. 
Zahrnuje práci</t>
  </si>
  <si>
    <t>Celkem: 2*(72,3+2*0,5)=146,600 [A]</t>
  </si>
  <si>
    <t>položka zahrnuje osazení předepsaného materiálu, očištění ploch spáry před úpravou, očištění okolí spáry po úpravě 
nezahrnuje těsnící profil</t>
  </si>
  <si>
    <t>51</t>
  </si>
  <si>
    <t>položka zahrnuje dodávku předepsaného materiálu</t>
  </si>
  <si>
    <t>93139</t>
  </si>
  <si>
    <t>R.P</t>
  </si>
  <si>
    <t>TĚSNĚNÍ DILATAČ SPAR MATERIÁLEM PRO EMZ</t>
  </si>
  <si>
    <t>Doplnění zálivky nad dilatačním závěrem (šířka 400, tl. 35 mm) a překrytí pásem s vysokou průtažností. Součástí prací je rovněž odstranění porušené stávající zálivky dilatačního závěru. 
Zahrnuje práci</t>
  </si>
  <si>
    <t>Celkem: 4*3,75=15,000 [A]</t>
  </si>
  <si>
    <t>položka zahrnuje úpravu spáry a přípravu povrchu (nahřátí, penetraci stěn), pokládku předepsané směsi 
nezahrnuje těsnící profil</t>
  </si>
  <si>
    <t>53</t>
  </si>
  <si>
    <t>R.M</t>
  </si>
  <si>
    <t>položka zahrnuje dodání předepsané směsi 
nezahrnuje těsnící profil</t>
  </si>
  <si>
    <t>20</t>
  </si>
  <si>
    <t>915111</t>
  </si>
  <si>
    <t>1.P</t>
  </si>
  <si>
    <t>VODOROVNÉ DOPRAVNÍ ZNAČENÍ BARVOU HLADKÉ - DODÁVKA A POKLÁDKA</t>
  </si>
  <si>
    <t>Značení bílou barvou : 
- chodník V1a - 0,125, 
- silnice V1b - 0,125. 
Zahrnuje práci</t>
  </si>
  <si>
    <t>Silnice V1b : 2*(72,3+18)*0,125=22,575 [A] 
Chodníková římsa V1a : 2*72,3*0,125=18,075 [B] 
Celkem: A+B=40,650 [C]</t>
  </si>
  <si>
    <t>položka zahrnuje: 
- předznačení a reflexní úpravu</t>
  </si>
  <si>
    <t>45</t>
  </si>
  <si>
    <t>1.M</t>
  </si>
  <si>
    <t>položka zahrnuje: 
- dodání a pokládku nátěrového materiálu (měří se pouze natíraná plocha)</t>
  </si>
  <si>
    <t>21</t>
  </si>
  <si>
    <t>915221</t>
  </si>
  <si>
    <t>VODOR DOPRAV ZNAČ PLASTEM STRUKTURÁLNÍ NEHLUČNÉ - DOD A POKLÁDKA</t>
  </si>
  <si>
    <t>47</t>
  </si>
  <si>
    <t>23</t>
  </si>
  <si>
    <t>931313</t>
  </si>
  <si>
    <t>TĚSNĚNÍ DILATAČ SPAR ASF ZÁLIVKOU PRŮŘ DO 300MM2</t>
  </si>
  <si>
    <t>Těsnění dilatační spáry v chodníkové římse. 
Zahrnuje práci</t>
  </si>
  <si>
    <t>Celkem: 4*2,75=11,000 [A]</t>
  </si>
  <si>
    <t>50</t>
  </si>
  <si>
    <t>24</t>
  </si>
  <si>
    <t>2.P</t>
  </si>
  <si>
    <t>Značení modrou barvou mezi dvoujitou souvislou podélnou čárou V1b na silnici. 
Zahrnuje práci</t>
  </si>
  <si>
    <t>Celkem: (72,3+18,0)*0,25=22,575 [A]</t>
  </si>
  <si>
    <t>46</t>
  </si>
  <si>
    <t>2.M</t>
  </si>
  <si>
    <t>25</t>
  </si>
  <si>
    <t>48</t>
  </si>
  <si>
    <t>27</t>
  </si>
  <si>
    <t>938542</t>
  </si>
  <si>
    <t>OČIŠTĚNÍ BETON KONSTR OTRYSKÁNÍM TLAK VODOU DO 500 BARŮ</t>
  </si>
  <si>
    <t>Odstranění poškozených ploch sanace podhledu pole č.1 a opěry O1. Odvoz a likvidace vzniklého odpodu v režii zhotovitele.</t>
  </si>
  <si>
    <t>Podhled : 16,65*(14,02+2*(0,99+0,1+0,45+0,15))=289,710 [A] 
Opěra: 2,0*(16,65+2*2,0)=41,300 [B] 
Celkem: A+B=331,010 [C]</t>
  </si>
  <si>
    <t>30</t>
  </si>
  <si>
    <t>931385</t>
  </si>
  <si>
    <t>TĚSNĚNÍ DILATAČNÍCH SPAR SILIKONOVÝM TMELEM PRŮŘEZU DO 600MM2</t>
  </si>
  <si>
    <t>Výplň spáry na styku nosné konstrukce a křídel opěr. Součástí prací je rovněž odstranění původního tmelu. 
Zahrnuje práci</t>
  </si>
  <si>
    <t>Celkem: 4*(0,51+0,37+0,1+0,45+0,1+0,25)=7,120 [A]</t>
  </si>
  <si>
    <t>52</t>
  </si>
  <si>
    <t>položka zahrnuje dodávku  předepsaného materiálu</t>
  </si>
  <si>
    <t>31</t>
  </si>
  <si>
    <t>931311</t>
  </si>
  <si>
    <t>TĚSNĚNÍ DILATAČ SPAR ASF ZÁLIVKOU PRŮŘ DO 100MM2</t>
  </si>
  <si>
    <t>Zálivka na styku přímopochůzné izolace a chodníkové římsy v místě zábradlí. 
Zahrnuje práci</t>
  </si>
  <si>
    <t>Celkem: 2*72,3=144,600 [A]</t>
  </si>
  <si>
    <t>49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</si>
</sst>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38</v>
      </c>
      <c s="23" t="s">
        <v>16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25.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15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47</v>
      </c>
    </row>
    <row r="18" spans="1:16" ht="12.75">
      <c r="A18" s="18" t="s">
        <v>38</v>
      </c>
      <c s="23" t="s">
        <v>28</v>
      </c>
      <c s="23" t="s">
        <v>51</v>
      </c>
      <c s="18" t="s">
        <v>40</v>
      </c>
      <c s="24" t="s">
        <v>52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53</v>
      </c>
    </row>
    <row r="20" spans="1:5" ht="12.75">
      <c r="A20" s="30" t="s">
        <v>45</v>
      </c>
      <c r="E20" s="31" t="s">
        <v>40</v>
      </c>
    </row>
    <row r="21" spans="1:5" ht="63.75">
      <c r="A21" t="s">
        <v>46</v>
      </c>
      <c r="E21" s="29" t="s">
        <v>54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55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55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</f>
      </c>
      <c>
        <f>0+O10+O14+O18+O22+O26+O30</f>
      </c>
    </row>
    <row r="10" spans="1:16" ht="25.5">
      <c r="A10" s="18" t="s">
        <v>38</v>
      </c>
      <c s="23" t="s">
        <v>22</v>
      </c>
      <c s="23" t="s">
        <v>56</v>
      </c>
      <c s="18" t="s">
        <v>57</v>
      </c>
      <c s="24" t="s">
        <v>58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59</v>
      </c>
      <c s="18" t="s">
        <v>57</v>
      </c>
      <c s="24" t="s">
        <v>60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12.75">
      <c r="A18" s="18" t="s">
        <v>38</v>
      </c>
      <c s="23" t="s">
        <v>15</v>
      </c>
      <c s="23" t="s">
        <v>61</v>
      </c>
      <c s="18" t="s">
        <v>57</v>
      </c>
      <c s="24" t="s">
        <v>62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63</v>
      </c>
      <c s="23" t="s">
        <v>64</v>
      </c>
      <c s="18" t="s">
        <v>57</v>
      </c>
      <c s="24" t="s">
        <v>65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12.75">
      <c r="A26" s="18" t="s">
        <v>38</v>
      </c>
      <c s="23" t="s">
        <v>66</v>
      </c>
      <c s="23" t="s">
        <v>67</v>
      </c>
      <c s="18" t="s">
        <v>57</v>
      </c>
      <c s="24" t="s">
        <v>68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12.75">
      <c r="A30" s="18" t="s">
        <v>38</v>
      </c>
      <c s="23" t="s">
        <v>69</v>
      </c>
      <c s="23" t="s">
        <v>70</v>
      </c>
      <c s="18" t="s">
        <v>57</v>
      </c>
      <c s="24" t="s">
        <v>71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72</v>
      </c>
      <c s="32">
        <f>0+I8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72</v>
      </c>
      <c s="5"/>
      <c s="14" t="s">
        <v>73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74</v>
      </c>
      <c s="18" t="s">
        <v>40</v>
      </c>
      <c s="24" t="s">
        <v>75</v>
      </c>
      <c s="25" t="s">
        <v>42</v>
      </c>
      <c s="26">
        <v>1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14.75">
      <c r="A10" s="28" t="s">
        <v>43</v>
      </c>
      <c r="E10" s="29" t="s">
        <v>76</v>
      </c>
    </row>
    <row r="11" spans="1:5" ht="12.75">
      <c r="A11" s="30" t="s">
        <v>45</v>
      </c>
      <c r="E11" s="31" t="s">
        <v>40</v>
      </c>
    </row>
    <row r="12" spans="1:5" ht="12.75">
      <c r="A12" t="s">
        <v>46</v>
      </c>
      <c r="E12" s="29" t="s">
        <v>77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0+O8+O17+O38+O87+O104+O137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78</v>
      </c>
      <c s="32">
        <f>0+I8+I17+I38+I87+I104+I137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78</v>
      </c>
      <c s="5"/>
      <c s="14" t="s">
        <v>79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80</v>
      </c>
      <c s="23" t="s">
        <v>81</v>
      </c>
      <c s="18" t="s">
        <v>22</v>
      </c>
      <c s="24" t="s">
        <v>82</v>
      </c>
      <c s="25" t="s">
        <v>83</v>
      </c>
      <c s="26">
        <v>3.878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84</v>
      </c>
    </row>
    <row r="11" spans="1:5" ht="12.75">
      <c r="A11" s="30" t="s">
        <v>45</v>
      </c>
      <c r="E11" s="31" t="s">
        <v>85</v>
      </c>
    </row>
    <row r="12" spans="1:5" ht="25.5">
      <c r="A12" t="s">
        <v>46</v>
      </c>
      <c r="E12" s="29" t="s">
        <v>86</v>
      </c>
    </row>
    <row r="13" spans="1:16" ht="12.75">
      <c r="A13" s="18" t="s">
        <v>38</v>
      </c>
      <c s="23" t="s">
        <v>33</v>
      </c>
      <c s="23" t="s">
        <v>81</v>
      </c>
      <c s="18" t="s">
        <v>16</v>
      </c>
      <c s="24" t="s">
        <v>82</v>
      </c>
      <c s="25" t="s">
        <v>83</v>
      </c>
      <c s="26">
        <v>7.828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87</v>
      </c>
    </row>
    <row r="15" spans="1:5" ht="12.75">
      <c r="A15" s="30" t="s">
        <v>45</v>
      </c>
      <c r="E15" s="31" t="s">
        <v>88</v>
      </c>
    </row>
    <row r="16" spans="1:5" ht="25.5">
      <c r="A16" t="s">
        <v>46</v>
      </c>
      <c r="E16" s="29" t="s">
        <v>86</v>
      </c>
    </row>
    <row r="17" spans="1:18" ht="12.75" customHeight="1">
      <c r="A17" s="5" t="s">
        <v>36</v>
      </c>
      <c s="5"/>
      <c s="35" t="s">
        <v>22</v>
      </c>
      <c s="5"/>
      <c s="21" t="s">
        <v>89</v>
      </c>
      <c s="5"/>
      <c s="5"/>
      <c s="5"/>
      <c s="36">
        <f>0+Q17</f>
      </c>
      <c r="O17">
        <f>0+R17</f>
      </c>
      <c r="Q17">
        <f>0+I18+I22+I26+I30+I34</f>
      </c>
      <c>
        <f>0+O18+O22+O26+O30+O34</f>
      </c>
    </row>
    <row r="18" spans="1:16" ht="12.75">
      <c r="A18" s="18" t="s">
        <v>38</v>
      </c>
      <c s="23" t="s">
        <v>16</v>
      </c>
      <c s="23" t="s">
        <v>90</v>
      </c>
      <c s="18" t="s">
        <v>22</v>
      </c>
      <c s="24" t="s">
        <v>91</v>
      </c>
      <c s="25" t="s">
        <v>92</v>
      </c>
      <c s="26">
        <v>27.99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25.5">
      <c r="A19" s="28" t="s">
        <v>43</v>
      </c>
      <c r="E19" s="29" t="s">
        <v>93</v>
      </c>
    </row>
    <row r="20" spans="1:5" ht="12.75">
      <c r="A20" s="30" t="s">
        <v>45</v>
      </c>
      <c r="E20" s="31" t="s">
        <v>94</v>
      </c>
    </row>
    <row r="21" spans="1:5" ht="25.5">
      <c r="A21" t="s">
        <v>46</v>
      </c>
      <c r="E21" s="29" t="s">
        <v>95</v>
      </c>
    </row>
    <row r="22" spans="1:16" ht="12.75">
      <c r="A22" s="18" t="s">
        <v>38</v>
      </c>
      <c s="23" t="s">
        <v>15</v>
      </c>
      <c s="23" t="s">
        <v>90</v>
      </c>
      <c s="18" t="s">
        <v>16</v>
      </c>
      <c s="24" t="s">
        <v>91</v>
      </c>
      <c s="25" t="s">
        <v>92</v>
      </c>
      <c s="26">
        <v>13.918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25.5">
      <c r="A23" s="28" t="s">
        <v>43</v>
      </c>
      <c r="E23" s="29" t="s">
        <v>96</v>
      </c>
    </row>
    <row r="24" spans="1:5" ht="12.75">
      <c r="A24" s="30" t="s">
        <v>45</v>
      </c>
      <c r="E24" s="31" t="s">
        <v>97</v>
      </c>
    </row>
    <row r="25" spans="1:5" ht="25.5">
      <c r="A25" t="s">
        <v>46</v>
      </c>
      <c r="E25" s="29" t="s">
        <v>95</v>
      </c>
    </row>
    <row r="26" spans="1:16" ht="12.75">
      <c r="A26" s="18" t="s">
        <v>38</v>
      </c>
      <c s="23" t="s">
        <v>26</v>
      </c>
      <c s="23" t="s">
        <v>98</v>
      </c>
      <c s="18" t="s">
        <v>57</v>
      </c>
      <c s="24" t="s">
        <v>99</v>
      </c>
      <c s="25" t="s">
        <v>92</v>
      </c>
      <c s="26">
        <v>1.616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51">
      <c r="A27" s="28" t="s">
        <v>43</v>
      </c>
      <c r="E27" s="29" t="s">
        <v>100</v>
      </c>
    </row>
    <row r="28" spans="1:5" ht="38.25">
      <c r="A28" s="30" t="s">
        <v>45</v>
      </c>
      <c r="E28" s="31" t="s">
        <v>101</v>
      </c>
    </row>
    <row r="29" spans="1:5" ht="63.75">
      <c r="A29" t="s">
        <v>46</v>
      </c>
      <c r="E29" s="29" t="s">
        <v>102</v>
      </c>
    </row>
    <row r="30" spans="1:16" ht="12.75">
      <c r="A30" s="18" t="s">
        <v>38</v>
      </c>
      <c s="23" t="s">
        <v>69</v>
      </c>
      <c s="23" t="s">
        <v>103</v>
      </c>
      <c s="18" t="s">
        <v>40</v>
      </c>
      <c s="24" t="s">
        <v>104</v>
      </c>
      <c s="25" t="s">
        <v>105</v>
      </c>
      <c s="26">
        <v>15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25.5">
      <c r="A31" s="28" t="s">
        <v>43</v>
      </c>
      <c r="E31" s="29" t="s">
        <v>106</v>
      </c>
    </row>
    <row r="32" spans="1:5" ht="12.75">
      <c r="A32" s="30" t="s">
        <v>45</v>
      </c>
      <c r="E32" s="31" t="s">
        <v>107</v>
      </c>
    </row>
    <row r="33" spans="1:5" ht="12.75">
      <c r="A33" t="s">
        <v>46</v>
      </c>
      <c r="E33" s="29" t="s">
        <v>108</v>
      </c>
    </row>
    <row r="34" spans="1:16" ht="12.75">
      <c r="A34" s="18" t="s">
        <v>38</v>
      </c>
      <c s="23" t="s">
        <v>109</v>
      </c>
      <c s="23" t="s">
        <v>90</v>
      </c>
      <c s="18" t="s">
        <v>15</v>
      </c>
      <c s="24" t="s">
        <v>91</v>
      </c>
      <c s="25" t="s">
        <v>92</v>
      </c>
      <c s="26">
        <v>13.44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25.5">
      <c r="A35" s="28" t="s">
        <v>43</v>
      </c>
      <c r="E35" s="29" t="s">
        <v>110</v>
      </c>
    </row>
    <row r="36" spans="1:5" ht="12.75">
      <c r="A36" s="30" t="s">
        <v>45</v>
      </c>
      <c r="E36" s="31" t="s">
        <v>111</v>
      </c>
    </row>
    <row r="37" spans="1:5" ht="25.5">
      <c r="A37" t="s">
        <v>46</v>
      </c>
      <c r="E37" s="29" t="s">
        <v>95</v>
      </c>
    </row>
    <row r="38" spans="1:18" ht="12.75" customHeight="1">
      <c r="A38" s="5" t="s">
        <v>36</v>
      </c>
      <c s="5"/>
      <c s="35" t="s">
        <v>28</v>
      </c>
      <c s="5"/>
      <c s="21" t="s">
        <v>112</v>
      </c>
      <c s="5"/>
      <c s="5"/>
      <c s="5"/>
      <c s="36">
        <f>0+Q38</f>
      </c>
      <c r="O38">
        <f>0+R38</f>
      </c>
      <c r="Q38">
        <f>0+I39+I43+I47+I51+I55+I59+I63+I67+I71+I75+I79+I83</f>
      </c>
      <c>
        <f>0+O39+O43+O47+O51+O55+O59+O63+O67+O71+O75+O79+O83</f>
      </c>
    </row>
    <row r="39" spans="1:16" ht="12.75">
      <c r="A39" s="18" t="s">
        <v>38</v>
      </c>
      <c s="23" t="s">
        <v>113</v>
      </c>
      <c s="23" t="s">
        <v>114</v>
      </c>
      <c s="18" t="s">
        <v>38</v>
      </c>
      <c s="24" t="s">
        <v>115</v>
      </c>
      <c s="25" t="s">
        <v>116</v>
      </c>
      <c s="26">
        <v>214.2</v>
      </c>
      <c s="27">
        <v>0</v>
      </c>
      <c s="27">
        <f>ROUND(ROUND(H39,2)*ROUND(G39,3),2)</f>
      </c>
      <c r="O39">
        <f>(I39*21)/100</f>
      </c>
      <c t="s">
        <v>16</v>
      </c>
    </row>
    <row r="40" spans="1:5" ht="25.5">
      <c r="A40" s="28" t="s">
        <v>43</v>
      </c>
      <c r="E40" s="29" t="s">
        <v>117</v>
      </c>
    </row>
    <row r="41" spans="1:5" ht="12.75">
      <c r="A41" s="30" t="s">
        <v>45</v>
      </c>
      <c r="E41" s="31" t="s">
        <v>118</v>
      </c>
    </row>
    <row r="42" spans="1:5" ht="38.25">
      <c r="A42" t="s">
        <v>46</v>
      </c>
      <c r="E42" s="29" t="s">
        <v>119</v>
      </c>
    </row>
    <row r="43" spans="1:16" ht="12.75">
      <c r="A43" s="18" t="s">
        <v>120</v>
      </c>
      <c s="23" t="s">
        <v>121</v>
      </c>
      <c s="23" t="s">
        <v>114</v>
      </c>
      <c s="18" t="s">
        <v>105</v>
      </c>
      <c s="24" t="s">
        <v>115</v>
      </c>
      <c s="25" t="s">
        <v>116</v>
      </c>
      <c s="26">
        <v>214.2</v>
      </c>
      <c s="27">
        <v>0</v>
      </c>
      <c s="27">
        <f>ROUND(ROUND(H43,2)*ROUND(G43,3),2)</f>
      </c>
      <c r="O43">
        <f>(I43*21)/100</f>
      </c>
      <c t="s">
        <v>16</v>
      </c>
    </row>
    <row r="44" spans="1:5" ht="12.75">
      <c r="A44" s="28" t="s">
        <v>43</v>
      </c>
      <c r="E44" s="29" t="s">
        <v>122</v>
      </c>
    </row>
    <row r="45" spans="1:5" ht="12.75">
      <c r="A45" s="30" t="s">
        <v>45</v>
      </c>
      <c r="E45" s="31" t="s">
        <v>40</v>
      </c>
    </row>
    <row r="46" spans="1:5" ht="12.75">
      <c r="A46" t="s">
        <v>46</v>
      </c>
      <c r="E46" s="29" t="s">
        <v>123</v>
      </c>
    </row>
    <row r="47" spans="1:16" ht="25.5">
      <c r="A47" s="18" t="s">
        <v>38</v>
      </c>
      <c s="23" t="s">
        <v>63</v>
      </c>
      <c s="23" t="s">
        <v>124</v>
      </c>
      <c s="18" t="s">
        <v>38</v>
      </c>
      <c s="24" t="s">
        <v>125</v>
      </c>
      <c s="25" t="s">
        <v>116</v>
      </c>
      <c s="26">
        <v>224</v>
      </c>
      <c s="27">
        <v>0</v>
      </c>
      <c s="27">
        <f>ROUND(ROUND(H47,2)*ROUND(G47,3),2)</f>
      </c>
      <c r="O47">
        <f>(I47*21)/100</f>
      </c>
      <c t="s">
        <v>16</v>
      </c>
    </row>
    <row r="48" spans="1:5" ht="25.5">
      <c r="A48" s="28" t="s">
        <v>43</v>
      </c>
      <c r="E48" s="29" t="s">
        <v>126</v>
      </c>
    </row>
    <row r="49" spans="1:5" ht="12.75">
      <c r="A49" s="30" t="s">
        <v>45</v>
      </c>
      <c r="E49" s="31" t="s">
        <v>127</v>
      </c>
    </row>
    <row r="50" spans="1:5" ht="127.5">
      <c r="A50" t="s">
        <v>46</v>
      </c>
      <c r="E50" s="29" t="s">
        <v>128</v>
      </c>
    </row>
    <row r="51" spans="1:16" ht="25.5">
      <c r="A51" s="18" t="s">
        <v>120</v>
      </c>
      <c s="23" t="s">
        <v>129</v>
      </c>
      <c s="23" t="s">
        <v>124</v>
      </c>
      <c s="18" t="s">
        <v>105</v>
      </c>
      <c s="24" t="s">
        <v>125</v>
      </c>
      <c s="25" t="s">
        <v>116</v>
      </c>
      <c s="26">
        <v>224</v>
      </c>
      <c s="27">
        <v>0</v>
      </c>
      <c s="27">
        <f>ROUND(ROUND(H51,2)*ROUND(G51,3),2)</f>
      </c>
      <c r="O51">
        <f>(I51*21)/100</f>
      </c>
      <c t="s">
        <v>16</v>
      </c>
    </row>
    <row r="52" spans="1:5" ht="12.75">
      <c r="A52" s="28" t="s">
        <v>43</v>
      </c>
      <c r="E52" s="29" t="s">
        <v>130</v>
      </c>
    </row>
    <row r="53" spans="1:5" ht="12.75">
      <c r="A53" s="30" t="s">
        <v>45</v>
      </c>
      <c r="E53" s="31" t="s">
        <v>40</v>
      </c>
    </row>
    <row r="54" spans="1:5" ht="12.75">
      <c r="A54" t="s">
        <v>46</v>
      </c>
      <c r="E54" s="29" t="s">
        <v>131</v>
      </c>
    </row>
    <row r="55" spans="1:16" ht="12.75">
      <c r="A55" s="18" t="s">
        <v>38</v>
      </c>
      <c s="23" t="s">
        <v>66</v>
      </c>
      <c s="23" t="s">
        <v>132</v>
      </c>
      <c s="18" t="s">
        <v>38</v>
      </c>
      <c s="24" t="s">
        <v>133</v>
      </c>
      <c s="25" t="s">
        <v>116</v>
      </c>
      <c s="26">
        <v>349.87</v>
      </c>
      <c s="27">
        <v>0</v>
      </c>
      <c s="27">
        <f>ROUND(ROUND(H55,2)*ROUND(G55,3),2)</f>
      </c>
      <c r="O55">
        <f>(I55*21)/100</f>
      </c>
      <c t="s">
        <v>16</v>
      </c>
    </row>
    <row r="56" spans="1:5" ht="12.75">
      <c r="A56" s="28" t="s">
        <v>43</v>
      </c>
      <c r="E56" s="29" t="s">
        <v>134</v>
      </c>
    </row>
    <row r="57" spans="1:5" ht="12.75">
      <c r="A57" s="30" t="s">
        <v>45</v>
      </c>
      <c r="E57" s="31" t="s">
        <v>135</v>
      </c>
    </row>
    <row r="58" spans="1:5" ht="127.5">
      <c r="A58" t="s">
        <v>46</v>
      </c>
      <c r="E58" s="29" t="s">
        <v>128</v>
      </c>
    </row>
    <row r="59" spans="1:16" ht="12.75">
      <c r="A59" s="18" t="s">
        <v>120</v>
      </c>
      <c s="23" t="s">
        <v>136</v>
      </c>
      <c s="23" t="s">
        <v>132</v>
      </c>
      <c s="18" t="s">
        <v>105</v>
      </c>
      <c s="24" t="s">
        <v>133</v>
      </c>
      <c s="25" t="s">
        <v>116</v>
      </c>
      <c s="26">
        <v>349.87</v>
      </c>
      <c s="27">
        <v>0</v>
      </c>
      <c s="27">
        <f>ROUND(ROUND(H59,2)*ROUND(G59,3),2)</f>
      </c>
      <c r="O59">
        <f>(I59*21)/100</f>
      </c>
      <c t="s">
        <v>16</v>
      </c>
    </row>
    <row r="60" spans="1:5" ht="12.75">
      <c r="A60" s="28" t="s">
        <v>43</v>
      </c>
      <c r="E60" s="29" t="s">
        <v>130</v>
      </c>
    </row>
    <row r="61" spans="1:5" ht="12.75">
      <c r="A61" s="30" t="s">
        <v>45</v>
      </c>
      <c r="E61" s="31" t="s">
        <v>40</v>
      </c>
    </row>
    <row r="62" spans="1:5" ht="12.75">
      <c r="A62" t="s">
        <v>46</v>
      </c>
      <c r="E62" s="29" t="s">
        <v>131</v>
      </c>
    </row>
    <row r="63" spans="1:16" ht="12.75">
      <c r="A63" s="18" t="s">
        <v>38</v>
      </c>
      <c s="23" t="s">
        <v>137</v>
      </c>
      <c s="23" t="s">
        <v>138</v>
      </c>
      <c s="18" t="s">
        <v>38</v>
      </c>
      <c s="24" t="s">
        <v>139</v>
      </c>
      <c s="25" t="s">
        <v>116</v>
      </c>
      <c s="26">
        <v>541.8</v>
      </c>
      <c s="27">
        <v>0</v>
      </c>
      <c s="27">
        <f>ROUND(ROUND(H63,2)*ROUND(G63,3),2)</f>
      </c>
      <c r="O63">
        <f>(I63*21)/100</f>
      </c>
      <c t="s">
        <v>16</v>
      </c>
    </row>
    <row r="64" spans="1:5" ht="12.75">
      <c r="A64" s="28" t="s">
        <v>43</v>
      </c>
      <c r="E64" s="29" t="s">
        <v>140</v>
      </c>
    </row>
    <row r="65" spans="1:5" ht="12.75">
      <c r="A65" s="30" t="s">
        <v>45</v>
      </c>
      <c r="E65" s="31" t="s">
        <v>141</v>
      </c>
    </row>
    <row r="66" spans="1:5" ht="38.25">
      <c r="A66" t="s">
        <v>46</v>
      </c>
      <c r="E66" s="29" t="s">
        <v>119</v>
      </c>
    </row>
    <row r="67" spans="1:16" ht="12.75">
      <c r="A67" s="18" t="s">
        <v>120</v>
      </c>
      <c s="23" t="s">
        <v>142</v>
      </c>
      <c s="23" t="s">
        <v>138</v>
      </c>
      <c s="18" t="s">
        <v>105</v>
      </c>
      <c s="24" t="s">
        <v>139</v>
      </c>
      <c s="25" t="s">
        <v>116</v>
      </c>
      <c s="26">
        <v>541.8</v>
      </c>
      <c s="27">
        <v>0</v>
      </c>
      <c s="27">
        <f>ROUND(ROUND(H67,2)*ROUND(G67,3),2)</f>
      </c>
      <c r="O67">
        <f>(I67*21)/100</f>
      </c>
      <c t="s">
        <v>16</v>
      </c>
    </row>
    <row r="68" spans="1:5" ht="12.75">
      <c r="A68" s="28" t="s">
        <v>43</v>
      </c>
      <c r="E68" s="29" t="s">
        <v>122</v>
      </c>
    </row>
    <row r="69" spans="1:5" ht="12.75">
      <c r="A69" s="30" t="s">
        <v>45</v>
      </c>
      <c r="E69" s="31" t="s">
        <v>40</v>
      </c>
    </row>
    <row r="70" spans="1:5" ht="12.75">
      <c r="A70" t="s">
        <v>46</v>
      </c>
      <c r="E70" s="29" t="s">
        <v>123</v>
      </c>
    </row>
    <row r="71" spans="1:16" ht="12.75">
      <c r="A71" s="18" t="s">
        <v>38</v>
      </c>
      <c s="23" t="s">
        <v>143</v>
      </c>
      <c s="23" t="s">
        <v>144</v>
      </c>
      <c s="18" t="s">
        <v>38</v>
      </c>
      <c s="24" t="s">
        <v>145</v>
      </c>
      <c s="25" t="s">
        <v>116</v>
      </c>
      <c s="26">
        <v>541.8</v>
      </c>
      <c s="27">
        <v>0</v>
      </c>
      <c s="27">
        <f>ROUND(ROUND(H71,2)*ROUND(G71,3),2)</f>
      </c>
      <c r="O71">
        <f>(I71*21)/100</f>
      </c>
      <c t="s">
        <v>16</v>
      </c>
    </row>
    <row r="72" spans="1:5" ht="25.5">
      <c r="A72" s="28" t="s">
        <v>43</v>
      </c>
      <c r="E72" s="29" t="s">
        <v>146</v>
      </c>
    </row>
    <row r="73" spans="1:5" ht="12.75">
      <c r="A73" s="30" t="s">
        <v>45</v>
      </c>
      <c r="E73" s="31" t="s">
        <v>141</v>
      </c>
    </row>
    <row r="74" spans="1:5" ht="127.5">
      <c r="A74" t="s">
        <v>46</v>
      </c>
      <c r="E74" s="29" t="s">
        <v>128</v>
      </c>
    </row>
    <row r="75" spans="1:16" ht="12.75">
      <c r="A75" s="18" t="s">
        <v>120</v>
      </c>
      <c s="23" t="s">
        <v>147</v>
      </c>
      <c s="23" t="s">
        <v>144</v>
      </c>
      <c s="18" t="s">
        <v>105</v>
      </c>
      <c s="24" t="s">
        <v>145</v>
      </c>
      <c s="25" t="s">
        <v>116</v>
      </c>
      <c s="26">
        <v>541.8</v>
      </c>
      <c s="27">
        <v>0</v>
      </c>
      <c s="27">
        <f>ROUND(ROUND(H75,2)*ROUND(G75,3),2)</f>
      </c>
      <c r="O75">
        <f>(I75*21)/100</f>
      </c>
      <c t="s">
        <v>16</v>
      </c>
    </row>
    <row r="76" spans="1:5" ht="12.75">
      <c r="A76" s="28" t="s">
        <v>43</v>
      </c>
      <c r="E76" s="29" t="s">
        <v>130</v>
      </c>
    </row>
    <row r="77" spans="1:5" ht="12.75">
      <c r="A77" s="30" t="s">
        <v>45</v>
      </c>
      <c r="E77" s="31" t="s">
        <v>40</v>
      </c>
    </row>
    <row r="78" spans="1:5" ht="12.75">
      <c r="A78" t="s">
        <v>46</v>
      </c>
      <c r="E78" s="29" t="s">
        <v>131</v>
      </c>
    </row>
    <row r="79" spans="1:16" ht="12.75">
      <c r="A79" s="18" t="s">
        <v>38</v>
      </c>
      <c s="23" t="s">
        <v>148</v>
      </c>
      <c s="23" t="s">
        <v>149</v>
      </c>
      <c s="18" t="s">
        <v>38</v>
      </c>
      <c s="24" t="s">
        <v>150</v>
      </c>
      <c s="25" t="s">
        <v>105</v>
      </c>
      <c s="26">
        <v>128.3</v>
      </c>
      <c s="27">
        <v>0</v>
      </c>
      <c s="27">
        <f>ROUND(ROUND(H79,2)*ROUND(G79,3),2)</f>
      </c>
      <c r="O79">
        <f>(I79*21)/100</f>
      </c>
      <c t="s">
        <v>16</v>
      </c>
    </row>
    <row r="80" spans="1:5" ht="12.75">
      <c r="A80" s="28" t="s">
        <v>43</v>
      </c>
      <c r="E80" s="29" t="s">
        <v>134</v>
      </c>
    </row>
    <row r="81" spans="1:5" ht="51">
      <c r="A81" s="30" t="s">
        <v>45</v>
      </c>
      <c r="E81" s="31" t="s">
        <v>151</v>
      </c>
    </row>
    <row r="82" spans="1:5" ht="25.5">
      <c r="A82" t="s">
        <v>46</v>
      </c>
      <c r="E82" s="29" t="s">
        <v>152</v>
      </c>
    </row>
    <row r="83" spans="1:16" ht="12.75">
      <c r="A83" s="18" t="s">
        <v>120</v>
      </c>
      <c s="23" t="s">
        <v>153</v>
      </c>
      <c s="23" t="s">
        <v>149</v>
      </c>
      <c s="18" t="s">
        <v>105</v>
      </c>
      <c s="24" t="s">
        <v>150</v>
      </c>
      <c s="25" t="s">
        <v>105</v>
      </c>
      <c s="26">
        <v>128.3</v>
      </c>
      <c s="27">
        <v>0</v>
      </c>
      <c s="27">
        <f>ROUND(ROUND(H83,2)*ROUND(G83,3),2)</f>
      </c>
      <c r="O83">
        <f>(I83*21)/100</f>
      </c>
      <c t="s">
        <v>16</v>
      </c>
    </row>
    <row r="84" spans="1:5" ht="12.75">
      <c r="A84" s="28" t="s">
        <v>43</v>
      </c>
      <c r="E84" s="29" t="s">
        <v>130</v>
      </c>
    </row>
    <row r="85" spans="1:5" ht="12.75">
      <c r="A85" s="30" t="s">
        <v>45</v>
      </c>
      <c r="E85" s="31" t="s">
        <v>40</v>
      </c>
    </row>
    <row r="86" spans="1:5" ht="38.25">
      <c r="A86" t="s">
        <v>46</v>
      </c>
      <c r="E86" s="29" t="s">
        <v>154</v>
      </c>
    </row>
    <row r="87" spans="1:18" ht="12.75" customHeight="1">
      <c r="A87" s="5" t="s">
        <v>36</v>
      </c>
      <c s="5"/>
      <c s="35" t="s">
        <v>30</v>
      </c>
      <c s="5"/>
      <c s="21" t="s">
        <v>155</v>
      </c>
      <c s="5"/>
      <c s="5"/>
      <c s="5"/>
      <c s="36">
        <f>0+Q87</f>
      </c>
      <c r="O87">
        <f>0+R87</f>
      </c>
      <c r="Q87">
        <f>0+I88+I92+I96+I100</f>
      </c>
      <c>
        <f>0+O88+O92+O96+O100</f>
      </c>
    </row>
    <row r="88" spans="1:16" ht="25.5">
      <c r="A88" s="18" t="s">
        <v>38</v>
      </c>
      <c s="23" t="s">
        <v>156</v>
      </c>
      <c s="23" t="s">
        <v>157</v>
      </c>
      <c s="18" t="s">
        <v>38</v>
      </c>
      <c s="24" t="s">
        <v>158</v>
      </c>
      <c s="25" t="s">
        <v>116</v>
      </c>
      <c s="26">
        <v>213.124</v>
      </c>
      <c s="27">
        <v>0</v>
      </c>
      <c s="27">
        <f>ROUND(ROUND(H88,2)*ROUND(G88,3),2)</f>
      </c>
      <c r="O88">
        <f>(I88*21)/100</f>
      </c>
      <c t="s">
        <v>16</v>
      </c>
    </row>
    <row r="89" spans="1:5" ht="38.25">
      <c r="A89" s="28" t="s">
        <v>43</v>
      </c>
      <c r="E89" s="29" t="s">
        <v>159</v>
      </c>
    </row>
    <row r="90" spans="1:5" ht="38.25">
      <c r="A90" s="30" t="s">
        <v>45</v>
      </c>
      <c r="E90" s="31" t="s">
        <v>160</v>
      </c>
    </row>
    <row r="91" spans="1:5" ht="51">
      <c r="A91" t="s">
        <v>46</v>
      </c>
      <c r="E91" s="29" t="s">
        <v>161</v>
      </c>
    </row>
    <row r="92" spans="1:16" ht="25.5">
      <c r="A92" s="18" t="s">
        <v>120</v>
      </c>
      <c s="23" t="s">
        <v>162</v>
      </c>
      <c s="23" t="s">
        <v>157</v>
      </c>
      <c s="18" t="s">
        <v>105</v>
      </c>
      <c s="24" t="s">
        <v>158</v>
      </c>
      <c s="25" t="s">
        <v>116</v>
      </c>
      <c s="26">
        <v>213.124</v>
      </c>
      <c s="27">
        <v>0</v>
      </c>
      <c s="27">
        <f>ROUND(ROUND(H92,2)*ROUND(G92,3),2)</f>
      </c>
      <c r="O92">
        <f>(I92*21)/100</f>
      </c>
      <c t="s">
        <v>16</v>
      </c>
    </row>
    <row r="93" spans="1:5" ht="12.75">
      <c r="A93" s="28" t="s">
        <v>43</v>
      </c>
      <c r="E93" s="29" t="s">
        <v>130</v>
      </c>
    </row>
    <row r="94" spans="1:5" ht="12.75">
      <c r="A94" s="30" t="s">
        <v>45</v>
      </c>
      <c r="E94" s="31" t="s">
        <v>40</v>
      </c>
    </row>
    <row r="95" spans="1:5" ht="38.25">
      <c r="A95" t="s">
        <v>46</v>
      </c>
      <c r="E95" s="29" t="s">
        <v>163</v>
      </c>
    </row>
    <row r="96" spans="1:16" ht="25.5">
      <c r="A96" s="18" t="s">
        <v>38</v>
      </c>
      <c s="23" t="s">
        <v>164</v>
      </c>
      <c s="23" t="s">
        <v>165</v>
      </c>
      <c s="18" t="s">
        <v>38</v>
      </c>
      <c s="24" t="s">
        <v>166</v>
      </c>
      <c s="25" t="s">
        <v>116</v>
      </c>
      <c s="26">
        <v>248.258</v>
      </c>
      <c s="27">
        <v>0</v>
      </c>
      <c s="27">
        <f>ROUND(ROUND(H96,2)*ROUND(G96,3),2)</f>
      </c>
      <c r="O96">
        <f>(I96*21)/100</f>
      </c>
      <c t="s">
        <v>16</v>
      </c>
    </row>
    <row r="97" spans="1:5" ht="25.5">
      <c r="A97" s="28" t="s">
        <v>43</v>
      </c>
      <c r="E97" s="29" t="s">
        <v>167</v>
      </c>
    </row>
    <row r="98" spans="1:5" ht="12.75">
      <c r="A98" s="30" t="s">
        <v>45</v>
      </c>
      <c r="E98" s="31" t="s">
        <v>168</v>
      </c>
    </row>
    <row r="99" spans="1:5" ht="51">
      <c r="A99" t="s">
        <v>46</v>
      </c>
      <c r="E99" s="29" t="s">
        <v>161</v>
      </c>
    </row>
    <row r="100" spans="1:16" ht="25.5">
      <c r="A100" s="18" t="s">
        <v>120</v>
      </c>
      <c s="23" t="s">
        <v>169</v>
      </c>
      <c s="23" t="s">
        <v>165</v>
      </c>
      <c s="18" t="s">
        <v>105</v>
      </c>
      <c s="24" t="s">
        <v>166</v>
      </c>
      <c s="25" t="s">
        <v>116</v>
      </c>
      <c s="26">
        <v>248.258</v>
      </c>
      <c s="27">
        <v>0</v>
      </c>
      <c s="27">
        <f>ROUND(ROUND(H100,2)*ROUND(G100,3),2)</f>
      </c>
      <c r="O100">
        <f>(I100*21)/100</f>
      </c>
      <c t="s">
        <v>16</v>
      </c>
    </row>
    <row r="101" spans="1:5" ht="12.75">
      <c r="A101" s="28" t="s">
        <v>43</v>
      </c>
      <c r="E101" s="29" t="s">
        <v>130</v>
      </c>
    </row>
    <row r="102" spans="1:5" ht="12.75">
      <c r="A102" s="30" t="s">
        <v>45</v>
      </c>
      <c r="E102" s="31" t="s">
        <v>40</v>
      </c>
    </row>
    <row r="103" spans="1:5" ht="38.25">
      <c r="A103" t="s">
        <v>46</v>
      </c>
      <c r="E103" s="29" t="s">
        <v>163</v>
      </c>
    </row>
    <row r="104" spans="1:18" ht="12.75" customHeight="1">
      <c r="A104" s="5" t="s">
        <v>36</v>
      </c>
      <c s="5"/>
      <c s="35" t="s">
        <v>170</v>
      </c>
      <c s="5"/>
      <c s="21" t="s">
        <v>171</v>
      </c>
      <c s="5"/>
      <c s="5"/>
      <c s="5"/>
      <c s="36">
        <f>0+Q104</f>
      </c>
      <c r="O104">
        <f>0+R104</f>
      </c>
      <c r="Q104">
        <f>0+I105+I109+I113+I117+I121+I125+I129+I133</f>
      </c>
      <c>
        <f>0+O105+O109+O113+O117+O121+O125+O129+O133</f>
      </c>
    </row>
    <row r="105" spans="1:16" ht="25.5">
      <c r="A105" s="18" t="s">
        <v>38</v>
      </c>
      <c s="23" t="s">
        <v>172</v>
      </c>
      <c s="23" t="s">
        <v>173</v>
      </c>
      <c s="18" t="s">
        <v>38</v>
      </c>
      <c s="24" t="s">
        <v>174</v>
      </c>
      <c s="25" t="s">
        <v>116</v>
      </c>
      <c s="26">
        <v>349.87</v>
      </c>
      <c s="27">
        <v>0</v>
      </c>
      <c s="27">
        <f>ROUND(ROUND(H105,2)*ROUND(G105,3),2)</f>
      </c>
      <c r="O105">
        <f>(I105*21)/100</f>
      </c>
      <c t="s">
        <v>16</v>
      </c>
    </row>
    <row r="106" spans="1:5" ht="12.75">
      <c r="A106" s="28" t="s">
        <v>43</v>
      </c>
      <c r="E106" s="29" t="s">
        <v>134</v>
      </c>
    </row>
    <row r="107" spans="1:5" ht="12.75">
      <c r="A107" s="30" t="s">
        <v>45</v>
      </c>
      <c r="E107" s="31" t="s">
        <v>175</v>
      </c>
    </row>
    <row r="108" spans="1:5" ht="191.25">
      <c r="A108" t="s">
        <v>46</v>
      </c>
      <c r="E108" s="29" t="s">
        <v>176</v>
      </c>
    </row>
    <row r="109" spans="1:16" ht="25.5">
      <c r="A109" s="18" t="s">
        <v>120</v>
      </c>
      <c s="23" t="s">
        <v>177</v>
      </c>
      <c s="23" t="s">
        <v>173</v>
      </c>
      <c s="18" t="s">
        <v>105</v>
      </c>
      <c s="24" t="s">
        <v>174</v>
      </c>
      <c s="25" t="s">
        <v>116</v>
      </c>
      <c s="26">
        <v>349.87</v>
      </c>
      <c s="27">
        <v>0</v>
      </c>
      <c s="27">
        <f>ROUND(ROUND(H109,2)*ROUND(G109,3),2)</f>
      </c>
      <c r="O109">
        <f>(I109*21)/100</f>
      </c>
      <c t="s">
        <v>16</v>
      </c>
    </row>
    <row r="110" spans="1:5" ht="12.75">
      <c r="A110" s="28" t="s">
        <v>43</v>
      </c>
      <c r="E110" s="29" t="s">
        <v>130</v>
      </c>
    </row>
    <row r="111" spans="1:5" ht="12.75">
      <c r="A111" s="30" t="s">
        <v>45</v>
      </c>
      <c r="E111" s="31" t="s">
        <v>40</v>
      </c>
    </row>
    <row r="112" spans="1:5" ht="25.5">
      <c r="A112" t="s">
        <v>46</v>
      </c>
      <c r="E112" s="29" t="s">
        <v>178</v>
      </c>
    </row>
    <row r="113" spans="1:16" ht="12.75">
      <c r="A113" s="18" t="s">
        <v>38</v>
      </c>
      <c s="23" t="s">
        <v>179</v>
      </c>
      <c s="23" t="s">
        <v>180</v>
      </c>
      <c s="18" t="s">
        <v>38</v>
      </c>
      <c s="24" t="s">
        <v>181</v>
      </c>
      <c s="25" t="s">
        <v>116</v>
      </c>
      <c s="26">
        <v>526.344</v>
      </c>
      <c s="27">
        <v>0</v>
      </c>
      <c s="27">
        <f>ROUND(ROUND(H113,2)*ROUND(G113,3),2)</f>
      </c>
      <c r="O113">
        <f>(I113*21)/100</f>
      </c>
      <c t="s">
        <v>16</v>
      </c>
    </row>
    <row r="114" spans="1:5" ht="25.5">
      <c r="A114" s="28" t="s">
        <v>43</v>
      </c>
      <c r="E114" s="29" t="s">
        <v>182</v>
      </c>
    </row>
    <row r="115" spans="1:5" ht="38.25">
      <c r="A115" s="30" t="s">
        <v>45</v>
      </c>
      <c r="E115" s="31" t="s">
        <v>183</v>
      </c>
    </row>
    <row r="116" spans="1:5" ht="38.25">
      <c r="A116" t="s">
        <v>46</v>
      </c>
      <c r="E116" s="29" t="s">
        <v>184</v>
      </c>
    </row>
    <row r="117" spans="1:16" ht="12.75">
      <c r="A117" s="18" t="s">
        <v>120</v>
      </c>
      <c s="23" t="s">
        <v>185</v>
      </c>
      <c s="23" t="s">
        <v>180</v>
      </c>
      <c s="18" t="s">
        <v>105</v>
      </c>
      <c s="24" t="s">
        <v>181</v>
      </c>
      <c s="25" t="s">
        <v>116</v>
      </c>
      <c s="26">
        <v>526.344</v>
      </c>
      <c s="27">
        <v>0</v>
      </c>
      <c s="27">
        <f>ROUND(ROUND(H117,2)*ROUND(G117,3),2)</f>
      </c>
      <c r="O117">
        <f>(I117*21)/100</f>
      </c>
      <c t="s">
        <v>16</v>
      </c>
    </row>
    <row r="118" spans="1:5" ht="12.75">
      <c r="A118" s="28" t="s">
        <v>43</v>
      </c>
      <c r="E118" s="29" t="s">
        <v>130</v>
      </c>
    </row>
    <row r="119" spans="1:5" ht="12.75">
      <c r="A119" s="30" t="s">
        <v>45</v>
      </c>
      <c r="E119" s="31" t="s">
        <v>40</v>
      </c>
    </row>
    <row r="120" spans="1:5" ht="12.75">
      <c r="A120" t="s">
        <v>46</v>
      </c>
      <c r="E120" s="29" t="s">
        <v>40</v>
      </c>
    </row>
    <row r="121" spans="1:16" ht="12.75">
      <c r="A121" s="18" t="s">
        <v>38</v>
      </c>
      <c s="23" t="s">
        <v>186</v>
      </c>
      <c s="23" t="s">
        <v>187</v>
      </c>
      <c s="18" t="s">
        <v>38</v>
      </c>
      <c s="24" t="s">
        <v>188</v>
      </c>
      <c s="25" t="s">
        <v>116</v>
      </c>
      <c s="26">
        <v>3.254</v>
      </c>
      <c s="27">
        <v>0</v>
      </c>
      <c s="27">
        <f>ROUND(ROUND(H121,2)*ROUND(G121,3),2)</f>
      </c>
      <c r="O121">
        <f>(I121*21)/100</f>
      </c>
      <c t="s">
        <v>16</v>
      </c>
    </row>
    <row r="122" spans="1:5" ht="25.5">
      <c r="A122" s="28" t="s">
        <v>43</v>
      </c>
      <c r="E122" s="29" t="s">
        <v>189</v>
      </c>
    </row>
    <row r="123" spans="1:5" ht="12.75">
      <c r="A123" s="30" t="s">
        <v>45</v>
      </c>
      <c r="E123" s="31" t="s">
        <v>190</v>
      </c>
    </row>
    <row r="124" spans="1:5" ht="51">
      <c r="A124" t="s">
        <v>46</v>
      </c>
      <c r="E124" s="29" t="s">
        <v>191</v>
      </c>
    </row>
    <row r="125" spans="1:16" ht="12.75">
      <c r="A125" s="18" t="s">
        <v>120</v>
      </c>
      <c s="23" t="s">
        <v>192</v>
      </c>
      <c s="23" t="s">
        <v>187</v>
      </c>
      <c s="18" t="s">
        <v>105</v>
      </c>
      <c s="24" t="s">
        <v>188</v>
      </c>
      <c s="25" t="s">
        <v>116</v>
      </c>
      <c s="26">
        <v>3.254</v>
      </c>
      <c s="27">
        <v>0</v>
      </c>
      <c s="27">
        <f>ROUND(ROUND(H125,2)*ROUND(G125,3),2)</f>
      </c>
      <c r="O125">
        <f>(I125*21)/100</f>
      </c>
      <c t="s">
        <v>16</v>
      </c>
    </row>
    <row r="126" spans="1:5" ht="12.75">
      <c r="A126" s="28" t="s">
        <v>43</v>
      </c>
      <c r="E126" s="29" t="s">
        <v>130</v>
      </c>
    </row>
    <row r="127" spans="1:5" ht="12.75">
      <c r="A127" s="30" t="s">
        <v>45</v>
      </c>
      <c r="E127" s="31" t="s">
        <v>40</v>
      </c>
    </row>
    <row r="128" spans="1:5" ht="12.75">
      <c r="A128" t="s">
        <v>46</v>
      </c>
      <c r="E128" s="29" t="s">
        <v>40</v>
      </c>
    </row>
    <row r="129" spans="1:16" ht="12.75">
      <c r="A129" s="18" t="s">
        <v>38</v>
      </c>
      <c s="23" t="s">
        <v>193</v>
      </c>
      <c s="23" t="s">
        <v>194</v>
      </c>
      <c s="18" t="s">
        <v>38</v>
      </c>
      <c s="24" t="s">
        <v>195</v>
      </c>
      <c s="25" t="s">
        <v>116</v>
      </c>
      <c s="26">
        <v>331.01</v>
      </c>
      <c s="27">
        <v>0</v>
      </c>
      <c s="27">
        <f>ROUND(ROUND(H129,2)*ROUND(G129,3),2)</f>
      </c>
      <c r="O129">
        <f>(I129*21)/100</f>
      </c>
      <c t="s">
        <v>16</v>
      </c>
    </row>
    <row r="130" spans="1:5" ht="25.5">
      <c r="A130" s="28" t="s">
        <v>43</v>
      </c>
      <c r="E130" s="29" t="s">
        <v>196</v>
      </c>
    </row>
    <row r="131" spans="1:5" ht="12.75">
      <c r="A131" s="30" t="s">
        <v>45</v>
      </c>
      <c r="E131" s="31" t="s">
        <v>40</v>
      </c>
    </row>
    <row r="132" spans="1:5" ht="51">
      <c r="A132" t="s">
        <v>46</v>
      </c>
      <c r="E132" s="29" t="s">
        <v>191</v>
      </c>
    </row>
    <row r="133" spans="1:16" ht="12.75">
      <c r="A133" s="18" t="s">
        <v>120</v>
      </c>
      <c s="23" t="s">
        <v>197</v>
      </c>
      <c s="23" t="s">
        <v>194</v>
      </c>
      <c s="18" t="s">
        <v>105</v>
      </c>
      <c s="24" t="s">
        <v>195</v>
      </c>
      <c s="25" t="s">
        <v>116</v>
      </c>
      <c s="26">
        <v>331.01</v>
      </c>
      <c s="27">
        <v>0</v>
      </c>
      <c s="27">
        <f>ROUND(ROUND(H133,2)*ROUND(G133,3),2)</f>
      </c>
      <c r="O133">
        <f>(I133*21)/100</f>
      </c>
      <c t="s">
        <v>16</v>
      </c>
    </row>
    <row r="134" spans="1:5" ht="12.75">
      <c r="A134" s="28" t="s">
        <v>43</v>
      </c>
      <c r="E134" s="29" t="s">
        <v>130</v>
      </c>
    </row>
    <row r="135" spans="1:5" ht="12.75">
      <c r="A135" s="30" t="s">
        <v>45</v>
      </c>
      <c r="E135" s="31" t="s">
        <v>40</v>
      </c>
    </row>
    <row r="136" spans="1:5" ht="12.75">
      <c r="A136" t="s">
        <v>46</v>
      </c>
      <c r="E136" s="29" t="s">
        <v>40</v>
      </c>
    </row>
    <row r="137" spans="1:18" ht="12.75" customHeight="1">
      <c r="A137" s="5" t="s">
        <v>36</v>
      </c>
      <c s="5"/>
      <c s="35" t="s">
        <v>33</v>
      </c>
      <c s="5"/>
      <c s="21" t="s">
        <v>198</v>
      </c>
      <c s="5"/>
      <c s="5"/>
      <c s="5"/>
      <c s="36">
        <f>0+Q137</f>
      </c>
      <c r="O137">
        <f>0+R137</f>
      </c>
      <c r="Q137">
        <f>0+I138+I142+I146+I150+I154+I158+I162+I166+I170+I174+I178+I182+I186+I190+I194+I198+I202+I206+I210+I214+I218+I222+I226</f>
      </c>
      <c>
        <f>0+O138+O142+O146+O150+O154+O158+O162+O166+O170+O174+O178+O182+O186+O190+O194+O198+O202+O206+O210+O214+O218+O222+O226</f>
      </c>
    </row>
    <row r="138" spans="1:16" ht="12.75">
      <c r="A138" s="18" t="s">
        <v>38</v>
      </c>
      <c s="23" t="s">
        <v>22</v>
      </c>
      <c s="23" t="s">
        <v>199</v>
      </c>
      <c s="18" t="s">
        <v>40</v>
      </c>
      <c s="24" t="s">
        <v>200</v>
      </c>
      <c s="25" t="s">
        <v>105</v>
      </c>
      <c s="26">
        <v>525.8</v>
      </c>
      <c s="27">
        <v>0</v>
      </c>
      <c s="27">
        <f>ROUND(ROUND(H138,2)*ROUND(G138,3),2)</f>
      </c>
      <c r="O138">
        <f>(I138*21)/100</f>
      </c>
      <c t="s">
        <v>16</v>
      </c>
    </row>
    <row r="139" spans="1:5" ht="12.75">
      <c r="A139" s="28" t="s">
        <v>43</v>
      </c>
      <c r="E139" s="29" t="s">
        <v>40</v>
      </c>
    </row>
    <row r="140" spans="1:5" ht="38.25">
      <c r="A140" s="30" t="s">
        <v>45</v>
      </c>
      <c r="E140" s="31" t="s">
        <v>201</v>
      </c>
    </row>
    <row r="141" spans="1:5" ht="25.5">
      <c r="A141" t="s">
        <v>46</v>
      </c>
      <c r="E141" s="29" t="s">
        <v>202</v>
      </c>
    </row>
    <row r="142" spans="1:16" ht="12.75">
      <c r="A142" s="18" t="s">
        <v>38</v>
      </c>
      <c s="23" t="s">
        <v>28</v>
      </c>
      <c s="23" t="s">
        <v>203</v>
      </c>
      <c s="18" t="s">
        <v>40</v>
      </c>
      <c s="24" t="s">
        <v>204</v>
      </c>
      <c s="25" t="s">
        <v>116</v>
      </c>
      <c s="26">
        <v>326.15</v>
      </c>
      <c s="27">
        <v>0</v>
      </c>
      <c s="27">
        <f>ROUND(ROUND(H142,2)*ROUND(G142,3),2)</f>
      </c>
      <c r="O142">
        <f>(I142*21)/100</f>
      </c>
      <c t="s">
        <v>16</v>
      </c>
    </row>
    <row r="143" spans="1:5" ht="12.75">
      <c r="A143" s="28" t="s">
        <v>43</v>
      </c>
      <c r="E143" s="29" t="s">
        <v>205</v>
      </c>
    </row>
    <row r="144" spans="1:5" ht="12.75">
      <c r="A144" s="30" t="s">
        <v>45</v>
      </c>
      <c r="E144" s="31" t="s">
        <v>206</v>
      </c>
    </row>
    <row r="145" spans="1:5" ht="114.75">
      <c r="A145" t="s">
        <v>46</v>
      </c>
      <c r="E145" s="29" t="s">
        <v>207</v>
      </c>
    </row>
    <row r="146" spans="1:16" ht="12.75">
      <c r="A146" s="18" t="s">
        <v>38</v>
      </c>
      <c s="23" t="s">
        <v>30</v>
      </c>
      <c s="23" t="s">
        <v>208</v>
      </c>
      <c s="18" t="s">
        <v>22</v>
      </c>
      <c s="24" t="s">
        <v>209</v>
      </c>
      <c s="25" t="s">
        <v>116</v>
      </c>
      <c s="26">
        <v>326.15</v>
      </c>
      <c s="27">
        <v>0</v>
      </c>
      <c s="27">
        <f>ROUND(ROUND(H146,2)*ROUND(G146,3),2)</f>
      </c>
      <c r="O146">
        <f>(I146*21)/100</f>
      </c>
      <c t="s">
        <v>16</v>
      </c>
    </row>
    <row r="147" spans="1:5" ht="25.5">
      <c r="A147" s="28" t="s">
        <v>43</v>
      </c>
      <c r="E147" s="29" t="s">
        <v>210</v>
      </c>
    </row>
    <row r="148" spans="1:5" ht="12.75">
      <c r="A148" s="30" t="s">
        <v>45</v>
      </c>
      <c r="E148" s="31" t="s">
        <v>206</v>
      </c>
    </row>
    <row r="149" spans="1:5" ht="25.5">
      <c r="A149" t="s">
        <v>46</v>
      </c>
      <c r="E149" s="29" t="s">
        <v>211</v>
      </c>
    </row>
    <row r="150" spans="1:16" ht="12.75">
      <c r="A150" s="18" t="s">
        <v>38</v>
      </c>
      <c s="23" t="s">
        <v>170</v>
      </c>
      <c s="23" t="s">
        <v>208</v>
      </c>
      <c s="18" t="s">
        <v>16</v>
      </c>
      <c s="24" t="s">
        <v>209</v>
      </c>
      <c s="25" t="s">
        <v>116</v>
      </c>
      <c s="26">
        <v>526.344</v>
      </c>
      <c s="27">
        <v>0</v>
      </c>
      <c s="27">
        <f>ROUND(ROUND(H150,2)*ROUND(G150,3),2)</f>
      </c>
      <c r="O150">
        <f>(I150*21)/100</f>
      </c>
      <c t="s">
        <v>16</v>
      </c>
    </row>
    <row r="151" spans="1:5" ht="25.5">
      <c r="A151" s="28" t="s">
        <v>43</v>
      </c>
      <c r="E151" s="29" t="s">
        <v>212</v>
      </c>
    </row>
    <row r="152" spans="1:5" ht="12.75">
      <c r="A152" s="30" t="s">
        <v>45</v>
      </c>
      <c r="E152" s="31" t="s">
        <v>213</v>
      </c>
    </row>
    <row r="153" spans="1:5" ht="25.5">
      <c r="A153" t="s">
        <v>46</v>
      </c>
      <c r="E153" s="29" t="s">
        <v>211</v>
      </c>
    </row>
    <row r="154" spans="1:16" ht="12.75">
      <c r="A154" s="18" t="s">
        <v>38</v>
      </c>
      <c s="23" t="s">
        <v>33</v>
      </c>
      <c s="23" t="s">
        <v>214</v>
      </c>
      <c s="18" t="s">
        <v>38</v>
      </c>
      <c s="24" t="s">
        <v>215</v>
      </c>
      <c s="25" t="s">
        <v>105</v>
      </c>
      <c s="26">
        <v>146.6</v>
      </c>
      <c s="27">
        <v>0</v>
      </c>
      <c s="27">
        <f>ROUND(ROUND(H154,2)*ROUND(G154,3),2)</f>
      </c>
      <c r="O154">
        <f>(I154*21)/100</f>
      </c>
      <c t="s">
        <v>16</v>
      </c>
    </row>
    <row r="155" spans="1:5" ht="25.5">
      <c r="A155" s="28" t="s">
        <v>43</v>
      </c>
      <c r="E155" s="29" t="s">
        <v>216</v>
      </c>
    </row>
    <row r="156" spans="1:5" ht="12.75">
      <c r="A156" s="30" t="s">
        <v>45</v>
      </c>
      <c r="E156" s="31" t="s">
        <v>217</v>
      </c>
    </row>
    <row r="157" spans="1:5" ht="38.25">
      <c r="A157" t="s">
        <v>46</v>
      </c>
      <c r="E157" s="29" t="s">
        <v>218</v>
      </c>
    </row>
    <row r="158" spans="1:16" ht="12.75">
      <c r="A158" s="18" t="s">
        <v>120</v>
      </c>
      <c s="23" t="s">
        <v>219</v>
      </c>
      <c s="23" t="s">
        <v>214</v>
      </c>
      <c s="18" t="s">
        <v>105</v>
      </c>
      <c s="24" t="s">
        <v>215</v>
      </c>
      <c s="25" t="s">
        <v>105</v>
      </c>
      <c s="26">
        <v>146.6</v>
      </c>
      <c s="27">
        <v>0</v>
      </c>
      <c s="27">
        <f>ROUND(ROUND(H158,2)*ROUND(G158,3),2)</f>
      </c>
      <c r="O158">
        <f>(I158*21)/100</f>
      </c>
      <c t="s">
        <v>16</v>
      </c>
    </row>
    <row r="159" spans="1:5" ht="12.75">
      <c r="A159" s="28" t="s">
        <v>43</v>
      </c>
      <c r="E159" s="29" t="s">
        <v>130</v>
      </c>
    </row>
    <row r="160" spans="1:5" ht="12.75">
      <c r="A160" s="30" t="s">
        <v>45</v>
      </c>
      <c r="E160" s="31" t="s">
        <v>40</v>
      </c>
    </row>
    <row r="161" spans="1:5" ht="12.75">
      <c r="A161" t="s">
        <v>46</v>
      </c>
      <c r="E161" s="29" t="s">
        <v>220</v>
      </c>
    </row>
    <row r="162" spans="1:16" ht="12.75">
      <c r="A162" s="18" t="s">
        <v>38</v>
      </c>
      <c s="23" t="s">
        <v>35</v>
      </c>
      <c s="23" t="s">
        <v>221</v>
      </c>
      <c s="18" t="s">
        <v>222</v>
      </c>
      <c s="24" t="s">
        <v>223</v>
      </c>
      <c s="25" t="s">
        <v>105</v>
      </c>
      <c s="26">
        <v>15</v>
      </c>
      <c s="27">
        <v>0</v>
      </c>
      <c s="27">
        <f>ROUND(ROUND(H162,2)*ROUND(G162,3),2)</f>
      </c>
      <c r="O162">
        <f>(I162*21)/100</f>
      </c>
      <c t="s">
        <v>16</v>
      </c>
    </row>
    <row r="163" spans="1:5" ht="51">
      <c r="A163" s="28" t="s">
        <v>43</v>
      </c>
      <c r="E163" s="29" t="s">
        <v>224</v>
      </c>
    </row>
    <row r="164" spans="1:5" ht="12.75">
      <c r="A164" s="30" t="s">
        <v>45</v>
      </c>
      <c r="E164" s="31" t="s">
        <v>225</v>
      </c>
    </row>
    <row r="165" spans="1:5" ht="38.25">
      <c r="A165" t="s">
        <v>46</v>
      </c>
      <c r="E165" s="29" t="s">
        <v>226</v>
      </c>
    </row>
    <row r="166" spans="1:16" ht="12.75">
      <c r="A166" s="18" t="s">
        <v>120</v>
      </c>
      <c s="23" t="s">
        <v>227</v>
      </c>
      <c s="23" t="s">
        <v>221</v>
      </c>
      <c s="18" t="s">
        <v>228</v>
      </c>
      <c s="24" t="s">
        <v>223</v>
      </c>
      <c s="25" t="s">
        <v>105</v>
      </c>
      <c s="26">
        <v>15</v>
      </c>
      <c s="27">
        <v>0</v>
      </c>
      <c s="27">
        <f>ROUND(ROUND(H166,2)*ROUND(G166,3),2)</f>
      </c>
      <c r="O166">
        <f>(I166*21)/100</f>
      </c>
      <c t="s">
        <v>16</v>
      </c>
    </row>
    <row r="167" spans="1:5" ht="12.75">
      <c r="A167" s="28" t="s">
        <v>43</v>
      </c>
      <c r="E167" s="29" t="s">
        <v>130</v>
      </c>
    </row>
    <row r="168" spans="1:5" ht="12.75">
      <c r="A168" s="30" t="s">
        <v>45</v>
      </c>
      <c r="E168" s="31" t="s">
        <v>40</v>
      </c>
    </row>
    <row r="169" spans="1:5" ht="25.5">
      <c r="A169" t="s">
        <v>46</v>
      </c>
      <c r="E169" s="29" t="s">
        <v>229</v>
      </c>
    </row>
    <row r="170" spans="1:16" ht="25.5">
      <c r="A170" s="18" t="s">
        <v>38</v>
      </c>
      <c s="23" t="s">
        <v>230</v>
      </c>
      <c s="23" t="s">
        <v>231</v>
      </c>
      <c s="18" t="s">
        <v>232</v>
      </c>
      <c s="24" t="s">
        <v>233</v>
      </c>
      <c s="25" t="s">
        <v>116</v>
      </c>
      <c s="26">
        <v>40.65</v>
      </c>
      <c s="27">
        <v>0</v>
      </c>
      <c s="27">
        <f>ROUND(ROUND(H170,2)*ROUND(G170,3),2)</f>
      </c>
      <c r="O170">
        <f>(I170*21)/100</f>
      </c>
      <c t="s">
        <v>16</v>
      </c>
    </row>
    <row r="171" spans="1:5" ht="51">
      <c r="A171" s="28" t="s">
        <v>43</v>
      </c>
      <c r="E171" s="29" t="s">
        <v>234</v>
      </c>
    </row>
    <row r="172" spans="1:5" ht="38.25">
      <c r="A172" s="30" t="s">
        <v>45</v>
      </c>
      <c r="E172" s="31" t="s">
        <v>235</v>
      </c>
    </row>
    <row r="173" spans="1:5" ht="25.5">
      <c r="A173" t="s">
        <v>46</v>
      </c>
      <c r="E173" s="29" t="s">
        <v>236</v>
      </c>
    </row>
    <row r="174" spans="1:16" ht="25.5">
      <c r="A174" s="18" t="s">
        <v>120</v>
      </c>
      <c s="23" t="s">
        <v>237</v>
      </c>
      <c s="23" t="s">
        <v>231</v>
      </c>
      <c s="18" t="s">
        <v>238</v>
      </c>
      <c s="24" t="s">
        <v>233</v>
      </c>
      <c s="25" t="s">
        <v>116</v>
      </c>
      <c s="26">
        <v>40.65</v>
      </c>
      <c s="27">
        <v>0</v>
      </c>
      <c s="27">
        <f>ROUND(ROUND(H174,2)*ROUND(G174,3),2)</f>
      </c>
      <c r="O174">
        <f>(I174*21)/100</f>
      </c>
      <c t="s">
        <v>16</v>
      </c>
    </row>
    <row r="175" spans="1:5" ht="12.75">
      <c r="A175" s="28" t="s">
        <v>43</v>
      </c>
      <c r="E175" s="29" t="s">
        <v>130</v>
      </c>
    </row>
    <row r="176" spans="1:5" ht="12.75">
      <c r="A176" s="30" t="s">
        <v>45</v>
      </c>
      <c r="E176" s="31" t="s">
        <v>40</v>
      </c>
    </row>
    <row r="177" spans="1:5" ht="25.5">
      <c r="A177" t="s">
        <v>46</v>
      </c>
      <c r="E177" s="29" t="s">
        <v>239</v>
      </c>
    </row>
    <row r="178" spans="1:16" ht="25.5">
      <c r="A178" s="18" t="s">
        <v>38</v>
      </c>
      <c s="23" t="s">
        <v>240</v>
      </c>
      <c s="23" t="s">
        <v>241</v>
      </c>
      <c s="18" t="s">
        <v>232</v>
      </c>
      <c s="24" t="s">
        <v>242</v>
      </c>
      <c s="25" t="s">
        <v>116</v>
      </c>
      <c s="26">
        <v>40.65</v>
      </c>
      <c s="27">
        <v>0</v>
      </c>
      <c s="27">
        <f>ROUND(ROUND(H178,2)*ROUND(G178,3),2)</f>
      </c>
      <c r="O178">
        <f>(I178*21)/100</f>
      </c>
      <c t="s">
        <v>16</v>
      </c>
    </row>
    <row r="179" spans="1:5" ht="51">
      <c r="A179" s="28" t="s">
        <v>43</v>
      </c>
      <c r="E179" s="29" t="s">
        <v>234</v>
      </c>
    </row>
    <row r="180" spans="1:5" ht="12.75">
      <c r="A180" s="30" t="s">
        <v>45</v>
      </c>
      <c r="E180" s="31" t="s">
        <v>40</v>
      </c>
    </row>
    <row r="181" spans="1:5" ht="25.5">
      <c r="A181" t="s">
        <v>46</v>
      </c>
      <c r="E181" s="29" t="s">
        <v>236</v>
      </c>
    </row>
    <row r="182" spans="1:16" ht="25.5">
      <c r="A182" s="18" t="s">
        <v>120</v>
      </c>
      <c s="23" t="s">
        <v>243</v>
      </c>
      <c s="23" t="s">
        <v>241</v>
      </c>
      <c s="18" t="s">
        <v>238</v>
      </c>
      <c s="24" t="s">
        <v>242</v>
      </c>
      <c s="25" t="s">
        <v>116</v>
      </c>
      <c s="26">
        <v>40.65</v>
      </c>
      <c s="27">
        <v>0</v>
      </c>
      <c s="27">
        <f>ROUND(ROUND(H182,2)*ROUND(G182,3),2)</f>
      </c>
      <c r="O182">
        <f>(I182*21)/100</f>
      </c>
      <c t="s">
        <v>16</v>
      </c>
    </row>
    <row r="183" spans="1:5" ht="12.75">
      <c r="A183" s="28" t="s">
        <v>43</v>
      </c>
      <c r="E183" s="29" t="s">
        <v>130</v>
      </c>
    </row>
    <row r="184" spans="1:5" ht="12.75">
      <c r="A184" s="30" t="s">
        <v>45</v>
      </c>
      <c r="E184" s="31" t="s">
        <v>40</v>
      </c>
    </row>
    <row r="185" spans="1:5" ht="25.5">
      <c r="A185" t="s">
        <v>46</v>
      </c>
      <c r="E185" s="29" t="s">
        <v>239</v>
      </c>
    </row>
    <row r="186" spans="1:16" ht="12.75">
      <c r="A186" s="18" t="s">
        <v>38</v>
      </c>
      <c s="23" t="s">
        <v>244</v>
      </c>
      <c s="23" t="s">
        <v>245</v>
      </c>
      <c s="18" t="s">
        <v>38</v>
      </c>
      <c s="24" t="s">
        <v>246</v>
      </c>
      <c s="25" t="s">
        <v>105</v>
      </c>
      <c s="26">
        <v>11</v>
      </c>
      <c s="27">
        <v>0</v>
      </c>
      <c s="27">
        <f>ROUND(ROUND(H186,2)*ROUND(G186,3),2)</f>
      </c>
      <c r="O186">
        <f>(I186*21)/100</f>
      </c>
      <c t="s">
        <v>16</v>
      </c>
    </row>
    <row r="187" spans="1:5" ht="25.5">
      <c r="A187" s="28" t="s">
        <v>43</v>
      </c>
      <c r="E187" s="29" t="s">
        <v>247</v>
      </c>
    </row>
    <row r="188" spans="1:5" ht="12.75">
      <c r="A188" s="30" t="s">
        <v>45</v>
      </c>
      <c r="E188" s="31" t="s">
        <v>248</v>
      </c>
    </row>
    <row r="189" spans="1:5" ht="38.25">
      <c r="A189" t="s">
        <v>46</v>
      </c>
      <c r="E189" s="29" t="s">
        <v>218</v>
      </c>
    </row>
    <row r="190" spans="1:16" ht="12.75">
      <c r="A190" s="18" t="s">
        <v>120</v>
      </c>
      <c s="23" t="s">
        <v>249</v>
      </c>
      <c s="23" t="s">
        <v>245</v>
      </c>
      <c s="18" t="s">
        <v>105</v>
      </c>
      <c s="24" t="s">
        <v>246</v>
      </c>
      <c s="25" t="s">
        <v>105</v>
      </c>
      <c s="26">
        <v>11</v>
      </c>
      <c s="27">
        <v>0</v>
      </c>
      <c s="27">
        <f>ROUND(ROUND(H190,2)*ROUND(G190,3),2)</f>
      </c>
      <c r="O190">
        <f>(I190*21)/100</f>
      </c>
      <c t="s">
        <v>16</v>
      </c>
    </row>
    <row r="191" spans="1:5" ht="12.75">
      <c r="A191" s="28" t="s">
        <v>43</v>
      </c>
      <c r="E191" s="29" t="s">
        <v>130</v>
      </c>
    </row>
    <row r="192" spans="1:5" ht="12.75">
      <c r="A192" s="30" t="s">
        <v>45</v>
      </c>
      <c r="E192" s="31" t="s">
        <v>40</v>
      </c>
    </row>
    <row r="193" spans="1:5" ht="12.75">
      <c r="A193" t="s">
        <v>46</v>
      </c>
      <c r="E193" s="29" t="s">
        <v>220</v>
      </c>
    </row>
    <row r="194" spans="1:16" ht="25.5">
      <c r="A194" s="18" t="s">
        <v>38</v>
      </c>
      <c s="23" t="s">
        <v>250</v>
      </c>
      <c s="23" t="s">
        <v>231</v>
      </c>
      <c s="18" t="s">
        <v>251</v>
      </c>
      <c s="24" t="s">
        <v>233</v>
      </c>
      <c s="25" t="s">
        <v>116</v>
      </c>
      <c s="26">
        <v>22.575</v>
      </c>
      <c s="27">
        <v>0</v>
      </c>
      <c s="27">
        <f>ROUND(ROUND(H194,2)*ROUND(G194,3),2)</f>
      </c>
      <c r="O194">
        <f>(I194*21)/100</f>
      </c>
      <c t="s">
        <v>16</v>
      </c>
    </row>
    <row r="195" spans="1:5" ht="25.5">
      <c r="A195" s="28" t="s">
        <v>43</v>
      </c>
      <c r="E195" s="29" t="s">
        <v>252</v>
      </c>
    </row>
    <row r="196" spans="1:5" ht="12.75">
      <c r="A196" s="30" t="s">
        <v>45</v>
      </c>
      <c r="E196" s="31" t="s">
        <v>253</v>
      </c>
    </row>
    <row r="197" spans="1:5" ht="25.5">
      <c r="A197" t="s">
        <v>46</v>
      </c>
      <c r="E197" s="29" t="s">
        <v>236</v>
      </c>
    </row>
    <row r="198" spans="1:16" ht="25.5">
      <c r="A198" s="18" t="s">
        <v>120</v>
      </c>
      <c s="23" t="s">
        <v>254</v>
      </c>
      <c s="23" t="s">
        <v>231</v>
      </c>
      <c s="18" t="s">
        <v>255</v>
      </c>
      <c s="24" t="s">
        <v>233</v>
      </c>
      <c s="25" t="s">
        <v>116</v>
      </c>
      <c s="26">
        <v>22.575</v>
      </c>
      <c s="27">
        <v>0</v>
      </c>
      <c s="27">
        <f>ROUND(ROUND(H198,2)*ROUND(G198,3),2)</f>
      </c>
      <c r="O198">
        <f>(I198*21)/100</f>
      </c>
      <c t="s">
        <v>16</v>
      </c>
    </row>
    <row r="199" spans="1:5" ht="12.75">
      <c r="A199" s="28" t="s">
        <v>43</v>
      </c>
      <c r="E199" s="29" t="s">
        <v>130</v>
      </c>
    </row>
    <row r="200" spans="1:5" ht="12.75">
      <c r="A200" s="30" t="s">
        <v>45</v>
      </c>
      <c r="E200" s="31" t="s">
        <v>40</v>
      </c>
    </row>
    <row r="201" spans="1:5" ht="25.5">
      <c r="A201" t="s">
        <v>46</v>
      </c>
      <c r="E201" s="29" t="s">
        <v>239</v>
      </c>
    </row>
    <row r="202" spans="1:16" ht="25.5">
      <c r="A202" s="18" t="s">
        <v>38</v>
      </c>
      <c s="23" t="s">
        <v>256</v>
      </c>
      <c s="23" t="s">
        <v>241</v>
      </c>
      <c s="18" t="s">
        <v>251</v>
      </c>
      <c s="24" t="s">
        <v>242</v>
      </c>
      <c s="25" t="s">
        <v>116</v>
      </c>
      <c s="26">
        <v>22.575</v>
      </c>
      <c s="27">
        <v>0</v>
      </c>
      <c s="27">
        <f>ROUND(ROUND(H202,2)*ROUND(G202,3),2)</f>
      </c>
      <c r="O202">
        <f>(I202*21)/100</f>
      </c>
      <c t="s">
        <v>16</v>
      </c>
    </row>
    <row r="203" spans="1:5" ht="25.5">
      <c r="A203" s="28" t="s">
        <v>43</v>
      </c>
      <c r="E203" s="29" t="s">
        <v>252</v>
      </c>
    </row>
    <row r="204" spans="1:5" ht="12.75">
      <c r="A204" s="30" t="s">
        <v>45</v>
      </c>
      <c r="E204" s="31" t="s">
        <v>40</v>
      </c>
    </row>
    <row r="205" spans="1:5" ht="25.5">
      <c r="A205" t="s">
        <v>46</v>
      </c>
      <c r="E205" s="29" t="s">
        <v>236</v>
      </c>
    </row>
    <row r="206" spans="1:16" ht="25.5">
      <c r="A206" s="18" t="s">
        <v>120</v>
      </c>
      <c s="23" t="s">
        <v>257</v>
      </c>
      <c s="23" t="s">
        <v>241</v>
      </c>
      <c s="18" t="s">
        <v>255</v>
      </c>
      <c s="24" t="s">
        <v>242</v>
      </c>
      <c s="25" t="s">
        <v>116</v>
      </c>
      <c s="26">
        <v>22.575</v>
      </c>
      <c s="27">
        <v>0</v>
      </c>
      <c s="27">
        <f>ROUND(ROUND(H206,2)*ROUND(G206,3),2)</f>
      </c>
      <c r="O206">
        <f>(I206*21)/100</f>
      </c>
      <c t="s">
        <v>16</v>
      </c>
    </row>
    <row r="207" spans="1:5" ht="12.75">
      <c r="A207" s="28" t="s">
        <v>43</v>
      </c>
      <c r="E207" s="29" t="s">
        <v>130</v>
      </c>
    </row>
    <row r="208" spans="1:5" ht="12.75">
      <c r="A208" s="30" t="s">
        <v>45</v>
      </c>
      <c r="E208" s="31" t="s">
        <v>40</v>
      </c>
    </row>
    <row r="209" spans="1:5" ht="25.5">
      <c r="A209" t="s">
        <v>46</v>
      </c>
      <c r="E209" s="29" t="s">
        <v>239</v>
      </c>
    </row>
    <row r="210" spans="1:16" ht="12.75">
      <c r="A210" s="18" t="s">
        <v>38</v>
      </c>
      <c s="23" t="s">
        <v>258</v>
      </c>
      <c s="23" t="s">
        <v>259</v>
      </c>
      <c s="18" t="s">
        <v>40</v>
      </c>
      <c s="24" t="s">
        <v>260</v>
      </c>
      <c s="25" t="s">
        <v>116</v>
      </c>
      <c s="26">
        <v>331.01</v>
      </c>
      <c s="27">
        <v>0</v>
      </c>
      <c s="27">
        <f>ROUND(ROUND(H210,2)*ROUND(G210,3),2)</f>
      </c>
      <c r="O210">
        <f>(I210*21)/100</f>
      </c>
      <c t="s">
        <v>16</v>
      </c>
    </row>
    <row r="211" spans="1:5" ht="25.5">
      <c r="A211" s="28" t="s">
        <v>43</v>
      </c>
      <c r="E211" s="29" t="s">
        <v>261</v>
      </c>
    </row>
    <row r="212" spans="1:5" ht="38.25">
      <c r="A212" s="30" t="s">
        <v>45</v>
      </c>
      <c r="E212" s="31" t="s">
        <v>262</v>
      </c>
    </row>
    <row r="213" spans="1:5" ht="25.5">
      <c r="A213" t="s">
        <v>46</v>
      </c>
      <c r="E213" s="29" t="s">
        <v>211</v>
      </c>
    </row>
    <row r="214" spans="1:16" ht="12.75">
      <c r="A214" s="18" t="s">
        <v>38</v>
      </c>
      <c s="23" t="s">
        <v>263</v>
      </c>
      <c s="23" t="s">
        <v>264</v>
      </c>
      <c s="18" t="s">
        <v>38</v>
      </c>
      <c s="24" t="s">
        <v>265</v>
      </c>
      <c s="25" t="s">
        <v>105</v>
      </c>
      <c s="26">
        <v>7.12</v>
      </c>
      <c s="27">
        <v>0</v>
      </c>
      <c s="27">
        <f>ROUND(ROUND(H214,2)*ROUND(G214,3),2)</f>
      </c>
      <c r="O214">
        <f>(I214*21)/100</f>
      </c>
      <c t="s">
        <v>16</v>
      </c>
    </row>
    <row r="215" spans="1:5" ht="38.25">
      <c r="A215" s="28" t="s">
        <v>43</v>
      </c>
      <c r="E215" s="29" t="s">
        <v>266</v>
      </c>
    </row>
    <row r="216" spans="1:5" ht="12.75">
      <c r="A216" s="30" t="s">
        <v>45</v>
      </c>
      <c r="E216" s="31" t="s">
        <v>267</v>
      </c>
    </row>
    <row r="217" spans="1:5" ht="38.25">
      <c r="A217" t="s">
        <v>46</v>
      </c>
      <c r="E217" s="29" t="s">
        <v>218</v>
      </c>
    </row>
    <row r="218" spans="1:16" ht="12.75">
      <c r="A218" s="18" t="s">
        <v>120</v>
      </c>
      <c s="23" t="s">
        <v>268</v>
      </c>
      <c s="23" t="s">
        <v>264</v>
      </c>
      <c s="18" t="s">
        <v>105</v>
      </c>
      <c s="24" t="s">
        <v>265</v>
      </c>
      <c s="25" t="s">
        <v>105</v>
      </c>
      <c s="26">
        <v>7.12</v>
      </c>
      <c s="27">
        <v>0</v>
      </c>
      <c s="27">
        <f>ROUND(ROUND(H218,2)*ROUND(G218,3),2)</f>
      </c>
      <c r="O218">
        <f>(I218*21)/100</f>
      </c>
      <c t="s">
        <v>16</v>
      </c>
    </row>
    <row r="219" spans="1:5" ht="12.75">
      <c r="A219" s="28" t="s">
        <v>43</v>
      </c>
      <c r="E219" s="29" t="s">
        <v>130</v>
      </c>
    </row>
    <row r="220" spans="1:5" ht="12.75">
      <c r="A220" s="30" t="s">
        <v>45</v>
      </c>
      <c r="E220" s="31" t="s">
        <v>40</v>
      </c>
    </row>
    <row r="221" spans="1:5" ht="12.75">
      <c r="A221" t="s">
        <v>46</v>
      </c>
      <c r="E221" s="29" t="s">
        <v>269</v>
      </c>
    </row>
    <row r="222" spans="1:16" ht="12.75">
      <c r="A222" s="18" t="s">
        <v>38</v>
      </c>
      <c s="23" t="s">
        <v>270</v>
      </c>
      <c s="23" t="s">
        <v>271</v>
      </c>
      <c s="18" t="s">
        <v>38</v>
      </c>
      <c s="24" t="s">
        <v>272</v>
      </c>
      <c s="25" t="s">
        <v>105</v>
      </c>
      <c s="26">
        <v>144.6</v>
      </c>
      <c s="27">
        <v>0</v>
      </c>
      <c s="27">
        <f>ROUND(ROUND(H222,2)*ROUND(G222,3),2)</f>
      </c>
      <c r="O222">
        <f>(I222*21)/100</f>
      </c>
      <c t="s">
        <v>16</v>
      </c>
    </row>
    <row r="223" spans="1:5" ht="25.5">
      <c r="A223" s="28" t="s">
        <v>43</v>
      </c>
      <c r="E223" s="29" t="s">
        <v>273</v>
      </c>
    </row>
    <row r="224" spans="1:5" ht="12.75">
      <c r="A224" s="30" t="s">
        <v>45</v>
      </c>
      <c r="E224" s="31" t="s">
        <v>274</v>
      </c>
    </row>
    <row r="225" spans="1:5" ht="38.25">
      <c r="A225" t="s">
        <v>46</v>
      </c>
      <c r="E225" s="29" t="s">
        <v>218</v>
      </c>
    </row>
    <row r="226" spans="1:16" ht="12.75">
      <c r="A226" s="18" t="s">
        <v>120</v>
      </c>
      <c s="23" t="s">
        <v>275</v>
      </c>
      <c s="23" t="s">
        <v>271</v>
      </c>
      <c s="18" t="s">
        <v>105</v>
      </c>
      <c s="24" t="s">
        <v>272</v>
      </c>
      <c s="25" t="s">
        <v>105</v>
      </c>
      <c s="26">
        <v>144.6</v>
      </c>
      <c s="27">
        <v>0</v>
      </c>
      <c s="27">
        <f>ROUND(ROUND(H226,2)*ROUND(G226,3),2)</f>
      </c>
      <c r="O226">
        <f>(I226*21)/100</f>
      </c>
      <c t="s">
        <v>16</v>
      </c>
    </row>
    <row r="227" spans="1:5" ht="12.75">
      <c r="A227" s="28" t="s">
        <v>43</v>
      </c>
      <c r="E227" s="29" t="s">
        <v>130</v>
      </c>
    </row>
    <row r="228" spans="1:5" ht="12.75">
      <c r="A228" s="30" t="s">
        <v>45</v>
      </c>
      <c r="E228" s="31" t="s">
        <v>40</v>
      </c>
    </row>
    <row r="229" spans="1:5" ht="12.75">
      <c r="A229" t="s">
        <v>46</v>
      </c>
      <c r="E229" s="29" t="s">
        <v>220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